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'BRPL'!$A$1:$Q$178</definedName>
    <definedName name="_xlnm.Print_Area" localSheetId="1">'BYPL'!$A$1:$Q$168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'NDPL'!$A$1:$Q$160</definedName>
    <definedName name="_xlnm.Print_Area" localSheetId="8">'PRAGATI'!$A$1:$Q$25</definedName>
    <definedName name="_xlnm.Print_Area" localSheetId="5">'ROHTAK ROAD'!$A$1:$Q$45</definedName>
  </definedNames>
  <calcPr fullCalcOnLoad="1"/>
</workbook>
</file>

<file path=xl/sharedStrings.xml><?xml version="1.0" encoding="utf-8"?>
<sst xmlns="http://schemas.openxmlformats.org/spreadsheetml/2006/main" count="1517" uniqueCount="430">
  <si>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</si>
  <si>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</si>
  <si>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</si>
  <si>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</si>
  <si>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</si>
  <si>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</si>
  <si>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</si>
  <si>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</si>
  <si>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</si>
  <si>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</si>
  <si>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</si>
  <si>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</si>
  <si>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</si>
  <si>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</si>
  <si>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</si>
  <si>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</si>
  <si>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</si>
  <si>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</si>
  <si>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</si>
  <si>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</si>
  <si>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</si>
  <si>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</si>
  <si>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</si>
  <si>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</si>
  <si>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</si>
  <si>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</si>
  <si>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</si>
  <si>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</si>
  <si>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</si>
  <si>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</si>
  <si>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</si>
  <si>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</si>
  <si>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</si>
  <si>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</si>
  <si>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</si>
  <si>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</si>
  <si>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</si>
  <si>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</si>
  <si>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</si>
  <si>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</si>
  <si>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</si>
  <si>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</si>
  <si>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</si>
  <si>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</si>
  <si>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</si>
  <si>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</si>
  <si>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</si>
  <si>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</si>
  <si>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</si>
  <si>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</si>
  <si>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</si>
  <si>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</si>
  <si>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</si>
  <si>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</si>
  <si>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</si>
  <si>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</si>
  <si>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</si>
  <si>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</si>
  <si>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</si>
  <si>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</si>
  <si>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</si>
  <si>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</si>
  <si>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</si>
  <si>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</si>
  <si>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</si>
  <si>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</si>
  <si>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</si>
  <si>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</si>
  <si>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</si>
  <si>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</si>
  <si>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</si>
  <si>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</si>
  <si>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</si>
  <si>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</si>
  <si>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</si>
  <si>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</si>
  <si>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</si>
  <si>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</si>
  <si>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</si>
  <si>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</si>
  <si>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</si>
  <si>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</si>
  <si>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</si>
  <si>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</si>
  <si>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</si>
  <si>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</si>
  <si>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</si>
  <si>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</si>
  <si>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</si>
  <si>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</si>
  <si>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</si>
  <si>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</si>
  <si>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</si>
  <si>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</si>
  <si>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</si>
  <si>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</si>
  <si>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</si>
  <si>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</si>
  <si>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</si>
  <si>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</si>
  <si>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</si>
  <si>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</si>
  <si>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</si>
  <si>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</si>
  <si>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</si>
  <si>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</si>
  <si>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</si>
  <si>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</si>
  <si>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</si>
  <si>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</si>
  <si>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</si>
  <si>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</si>
  <si>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</si>
  <si>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</si>
  <si>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</si>
  <si>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</si>
  <si>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</si>
  <si>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</si>
  <si>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</si>
  <si>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</si>
  <si>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</si>
  <si>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</si>
  <si>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</si>
  <si>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</si>
  <si>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</si>
  <si>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</si>
  <si>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</si>
  <si>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</si>
  <si>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</si>
  <si>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</si>
  <si>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</si>
  <si>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</si>
  <si>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</si>
  <si>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</si>
  <si>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</si>
  <si>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</si>
  <si>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</si>
  <si>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</si>
  <si>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</si>
  <si>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</si>
  <si>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</si>
  <si>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</si>
  <si>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</si>
  <si>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</si>
  <si>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</si>
  <si>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</si>
  <si>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</si>
  <si>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</si>
  <si>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</si>
  <si>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</si>
  <si>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</si>
  <si>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</si>
  <si>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</si>
  <si>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</si>
  <si>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</si>
  <si>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</si>
  <si>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</si>
  <si>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</si>
  <si>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</si>
  <si>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</si>
  <si>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</si>
  <si>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</si>
  <si>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</si>
  <si>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</si>
  <si>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</si>
  <si>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</si>
  <si>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</si>
  <si>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</si>
  <si>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</si>
  <si>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</si>
  <si>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</si>
  <si>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</si>
  <si>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</si>
  <si>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</si>
  <si>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</si>
  <si>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</si>
  <si>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</si>
  <si>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</si>
  <si>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</si>
  <si>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</si>
  <si>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</si>
  <si>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</si>
  <si>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</si>
  <si>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</si>
  <si>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</si>
  <si>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</si>
  <si>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</si>
  <si>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</si>
  <si>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</si>
  <si>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</si>
  <si>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</si>
  <si>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</si>
  <si>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</si>
  <si>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</si>
  <si>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</si>
  <si>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</si>
  <si>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</si>
  <si>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</si>
  <si>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</si>
  <si>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</si>
  <si>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</si>
  <si>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</si>
  <si>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</si>
  <si>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</si>
  <si>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</si>
  <si>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</si>
  <si>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</si>
  <si>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</si>
  <si>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</si>
  <si>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</si>
  <si>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</si>
  <si>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</si>
  <si>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</si>
  <si>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</si>
  <si>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</si>
  <si>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</si>
  <si>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</si>
  <si>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</si>
  <si>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</si>
  <si>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</si>
  <si>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</si>
  <si>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</si>
  <si>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</si>
  <si>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</si>
  <si>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</si>
  <si>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</si>
  <si>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</si>
  <si>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</si>
  <si>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</si>
  <si>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</si>
  <si>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</si>
  <si>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</si>
  <si>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</si>
  <si>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</si>
  <si>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</si>
  <si>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</si>
  <si>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</si>
  <si>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</si>
  <si>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</si>
  <si>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</si>
  <si>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</si>
  <si>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</si>
  <si>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</si>
  <si>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</si>
  <si>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</si>
  <si>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</si>
  <si>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</si>
  <si>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</si>
  <si>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</si>
  <si>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</si>
  <si>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</si>
  <si>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</si>
  <si>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</si>
  <si>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</si>
  <si>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</si>
  <si>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</si>
  <si>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</si>
  <si>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</si>
  <si>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</si>
  <si>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</si>
  <si>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</si>
  <si>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</si>
  <si>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</si>
  <si>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</si>
  <si>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</si>
  <si>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</si>
  <si>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</si>
  <si>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</si>
  <si>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</si>
  <si>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</si>
  <si>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</si>
  <si>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</si>
  <si>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</si>
  <si>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</si>
  <si>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</si>
  <si>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</si>
  <si>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</si>
  <si>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</si>
  <si>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</si>
  <si>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</si>
  <si>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</si>
  <si>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</si>
  <si>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</si>
  <si>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</si>
  <si>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</si>
  <si>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</si>
  <si>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</si>
  <si>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</si>
  <si>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</si>
  <si>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</si>
  <si>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</si>
  <si>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</si>
  <si>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</si>
  <si>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</si>
  <si>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</si>
  <si>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</si>
  <si>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</si>
  <si>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</si>
  <si>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</si>
  <si>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</si>
  <si>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</si>
  <si>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</si>
  <si>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</si>
  <si>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</si>
  <si>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</si>
  <si>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</si>
  <si>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</si>
  <si>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</si>
  <si>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</si>
  <si>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</si>
  <si>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</si>
  <si>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</si>
  <si>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</si>
  <si>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</si>
  <si>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</si>
  <si>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</si>
  <si>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</si>
  <si>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</si>
  <si>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</si>
  <si>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</si>
  <si>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</si>
  <si>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</si>
  <si>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</si>
  <si>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</si>
  <si>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</si>
  <si>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</si>
  <si>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</si>
  <si>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</si>
  <si>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</si>
  <si>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</si>
  <si>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</si>
  <si>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</si>
  <si>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</si>
  <si>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</si>
  <si>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</si>
  <si>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</si>
  <si>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</si>
  <si>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</si>
  <si>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</si>
  <si>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</si>
  <si>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</si>
  <si>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</si>
  <si>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</si>
  <si>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</si>
  <si>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</si>
  <si>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</si>
  <si>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</si>
  <si>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</si>
  <si>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</si>
  <si>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</si>
  <si>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</si>
  <si>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</si>
  <si>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</si>
  <si>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</si>
  <si>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</si>
  <si>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</si>
  <si>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</si>
  <si>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</si>
  <si>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</si>
  <si>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</si>
  <si>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</si>
  <si>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</si>
  <si>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</si>
  <si>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</si>
  <si>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</si>
  <si>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</si>
  <si>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</si>
  <si>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</si>
  <si>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</si>
  <si>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</si>
  <si>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</si>
  <si>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</si>
  <si>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</si>
  <si>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</si>
  <si>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</si>
  <si>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</si>
  <si>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</si>
  <si>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</si>
  <si>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</si>
  <si>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</si>
  <si>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</si>
  <si>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</si>
  <si>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</si>
  <si>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</si>
  <si>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</si>
  <si>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</si>
  <si>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</si>
  <si>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</si>
  <si>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</si>
  <si>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</si>
  <si>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</si>
  <si>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</si>
  <si>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</si>
  <si>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</si>
  <si>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</si>
  <si>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</si>
  <si>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</si>
  <si>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</si>
  <si>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</si>
  <si>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</si>
  <si>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</si>
  <si>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</si>
  <si>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</si>
  <si>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</si>
  <si>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</si>
  <si>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</si>
  <si>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</si>
  <si>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</si>
  <si>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</si>
  <si>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</si>
  <si>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</si>
  <si>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</si>
  <si>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</si>
  <si>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</si>
  <si>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</si>
  <si>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</si>
  <si>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</si>
  <si>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</si>
  <si>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</si>
  <si>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SEPTEMBER-2014</t>
  </si>
  <si>
    <t>FINAL READING 01/10/2014</t>
  </si>
  <si>
    <t>INTIAL READING 01/09/2014</t>
  </si>
  <si>
    <t>HARSH VIHAR</t>
  </si>
  <si>
    <t>TX.-3 (66KV)</t>
  </si>
  <si>
    <t>Assessment</t>
  </si>
  <si>
    <t xml:space="preserve">Check meter data used </t>
  </si>
  <si>
    <t>metering not in order</t>
  </si>
  <si>
    <t xml:space="preserve">                           PERIOD 1st SEPTEMBER-2014 TO 30th  SEPTEMBER-2014 </t>
  </si>
  <si>
    <t>Note :Sharing taken from wk-23 abt bill 2014-15</t>
  </si>
  <si>
    <t>w.e.f 16/09/2014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</si>
</sst>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103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821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64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65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68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center"/>
    </xf>
    <xf numFmtId="172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31" xfId="0" applyFill="1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13" fillId="0" borderId="31" xfId="0" applyFont="1" applyBorder="1" applyAlignment="1">
      <alignment/>
    </xf>
    <xf numFmtId="0" fontId="4" fillId="0" borderId="31" xfId="0" applyFont="1" applyFill="1" applyBorder="1" applyAlignment="1">
      <alignment wrapText="1"/>
    </xf>
    <xf numFmtId="0" fontId="13" fillId="0" borderId="31" xfId="0" applyFont="1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49" fillId="0" borderId="0" xfId="0" applyNumberFormat="1" applyFont="1" applyFill="1" applyAlignment="1">
      <alignment horizontal="center"/>
    </xf>
    <xf numFmtId="172" fontId="13" fillId="0" borderId="15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35" fillId="0" borderId="25" xfId="0" applyFont="1" applyBorder="1" applyAlignment="1">
      <alignment/>
    </xf>
    <xf numFmtId="0" fontId="38" fillId="0" borderId="25" xfId="0" applyFont="1" applyBorder="1" applyAlignment="1">
      <alignment/>
    </xf>
    <xf numFmtId="170" fontId="46" fillId="0" borderId="25" xfId="0" applyNumberFormat="1" applyFont="1" applyBorder="1" applyAlignment="1">
      <alignment horizontal="center" shrinkToFit="1"/>
    </xf>
    <xf numFmtId="0" fontId="0" fillId="0" borderId="25" xfId="0" applyFont="1" applyBorder="1" applyAlignment="1">
      <alignment/>
    </xf>
    <xf numFmtId="0" fontId="35" fillId="0" borderId="33" xfId="0" applyFont="1" applyBorder="1" applyAlignment="1">
      <alignment horizontal="left"/>
    </xf>
    <xf numFmtId="0" fontId="13" fillId="0" borderId="31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49" fontId="49" fillId="0" borderId="0" xfId="0" applyNumberFormat="1" applyFont="1" applyAlignment="1">
      <alignment horizontal="right"/>
    </xf>
    <xf numFmtId="0" fontId="20" fillId="0" borderId="31" xfId="0" applyFont="1" applyBorder="1" applyAlignment="1">
      <alignment/>
    </xf>
    <xf numFmtId="0" fontId="4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16" fillId="0" borderId="31" xfId="0" applyFont="1" applyBorder="1" applyAlignment="1">
      <alignment vertical="center"/>
    </xf>
    <xf numFmtId="0" fontId="20" fillId="0" borderId="18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1" xfId="0" applyFill="1" applyBorder="1" applyAlignment="1">
      <alignment horizontal="center" wrapText="1"/>
    </xf>
    <xf numFmtId="0" fontId="16" fillId="0" borderId="31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31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horizontal="left"/>
    </xf>
    <xf numFmtId="0" fontId="19" fillId="0" borderId="31" xfId="0" applyFont="1" applyFill="1" applyBorder="1" applyAlignment="1">
      <alignment/>
    </xf>
    <xf numFmtId="2" fontId="19" fillId="0" borderId="0" xfId="0" applyNumberFormat="1" applyFont="1" applyFill="1" applyAlignment="1">
      <alignment horizontal="left"/>
    </xf>
    <xf numFmtId="1" fontId="45" fillId="0" borderId="0" xfId="0" applyNumberFormat="1" applyFont="1" applyFill="1" applyAlignment="1">
      <alignment horizontal="left"/>
    </xf>
    <xf numFmtId="179" fontId="45" fillId="0" borderId="0" xfId="0" applyNumberFormat="1" applyFont="1" applyFill="1" applyBorder="1" applyAlignment="1">
      <alignment horizontal="center" vertical="center"/>
    </xf>
    <xf numFmtId="171" fontId="45" fillId="0" borderId="15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top"/>
    </xf>
    <xf numFmtId="0" fontId="24" fillId="0" borderId="31" xfId="0" applyFont="1" applyFill="1" applyBorder="1" applyAlignment="1">
      <alignment wrapText="1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/>
    </xf>
    <xf numFmtId="0" fontId="45" fillId="0" borderId="15" xfId="0" applyFont="1" applyBorder="1" applyAlignment="1">
      <alignment horizontal="center" vertical="center"/>
    </xf>
    <xf numFmtId="170" fontId="45" fillId="0" borderId="15" xfId="0" applyNumberFormat="1" applyFont="1" applyFill="1" applyBorder="1" applyAlignment="1">
      <alignment/>
    </xf>
    <xf numFmtId="2" fontId="45" fillId="0" borderId="0" xfId="0" applyNumberFormat="1" applyFont="1" applyFill="1" applyBorder="1" applyAlignment="1">
      <alignment horizontal="center"/>
    </xf>
    <xf numFmtId="170" fontId="45" fillId="0" borderId="0" xfId="0" applyNumberFormat="1" applyFont="1" applyFill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170" fontId="45" fillId="0" borderId="15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/>
    </xf>
    <xf numFmtId="0" fontId="17" fillId="0" borderId="19" xfId="0" applyFont="1" applyBorder="1" applyAlignment="1">
      <alignment horizontal="center" vertical="center" wrapText="1"/>
    </xf>
    <xf numFmtId="0" fontId="19" fillId="0" borderId="13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Alignment="1">
      <alignment horizontal="left"/>
    </xf>
    <xf numFmtId="170" fontId="20" fillId="0" borderId="15" xfId="0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center"/>
    </xf>
    <xf numFmtId="170" fontId="0" fillId="0" borderId="0" xfId="0" applyNumberFormat="1" applyBorder="1" applyAlignment="1">
      <alignment/>
    </xf>
    <xf numFmtId="170" fontId="2" fillId="0" borderId="20" xfId="0" applyNumberFormat="1" applyFont="1" applyBorder="1" applyAlignment="1">
      <alignment horizontal="center" vertical="center" wrapText="1"/>
    </xf>
    <xf numFmtId="170" fontId="2" fillId="0" borderId="0" xfId="0" applyNumberFormat="1" applyFont="1" applyBorder="1" applyAlignment="1">
      <alignment horizontal="center"/>
    </xf>
    <xf numFmtId="170" fontId="20" fillId="0" borderId="15" xfId="0" applyNumberFormat="1" applyFont="1" applyBorder="1" applyAlignment="1">
      <alignment horizontal="center"/>
    </xf>
    <xf numFmtId="170" fontId="20" fillId="0" borderId="15" xfId="0" applyNumberFormat="1" applyFont="1" applyFill="1" applyBorder="1" applyAlignment="1">
      <alignment horizontal="center"/>
    </xf>
    <xf numFmtId="170" fontId="20" fillId="0" borderId="18" xfId="0" applyNumberFormat="1" applyFont="1" applyFill="1" applyBorder="1" applyAlignment="1">
      <alignment horizontal="center"/>
    </xf>
    <xf numFmtId="170" fontId="20" fillId="0" borderId="0" xfId="0" applyNumberFormat="1" applyFont="1" applyBorder="1" applyAlignment="1">
      <alignment horizontal="center"/>
    </xf>
    <xf numFmtId="170" fontId="20" fillId="0" borderId="14" xfId="0" applyNumberFormat="1" applyFont="1" applyBorder="1" applyAlignment="1">
      <alignment horizontal="center"/>
    </xf>
    <xf numFmtId="170" fontId="49" fillId="0" borderId="0" xfId="0" applyNumberFormat="1" applyFont="1" applyBorder="1" applyAlignment="1">
      <alignment horizontal="center"/>
    </xf>
    <xf numFmtId="170" fontId="49" fillId="0" borderId="0" xfId="0" applyNumberFormat="1" applyFont="1" applyFill="1" applyBorder="1" applyAlignment="1">
      <alignment horizontal="center"/>
    </xf>
    <xf numFmtId="170" fontId="20" fillId="0" borderId="18" xfId="0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14" xfId="0" applyNumberFormat="1" applyBorder="1" applyAlignment="1">
      <alignment horizontal="center"/>
    </xf>
    <xf numFmtId="170" fontId="0" fillId="0" borderId="18" xfId="0" applyNumberFormat="1" applyFill="1" applyBorder="1" applyAlignment="1">
      <alignment horizontal="center"/>
    </xf>
    <xf numFmtId="170" fontId="15" fillId="0" borderId="0" xfId="0" applyNumberFormat="1" applyFont="1" applyFill="1" applyBorder="1" applyAlignment="1">
      <alignment horizontal="center"/>
    </xf>
    <xf numFmtId="170" fontId="0" fillId="0" borderId="22" xfId="0" applyNumberFormat="1" applyBorder="1" applyAlignment="1">
      <alignment/>
    </xf>
    <xf numFmtId="170" fontId="11" fillId="0" borderId="0" xfId="0" applyNumberFormat="1" applyFont="1" applyAlignment="1">
      <alignment horizontal="center" vertical="center"/>
    </xf>
    <xf numFmtId="2" fontId="0" fillId="0" borderId="0" xfId="0" applyNumberFormat="1" applyFont="1" applyFill="1" applyBorder="1" applyAlignment="1">
      <alignment horizontal="left" wrapText="1"/>
    </xf>
    <xf numFmtId="170" fontId="2" fillId="0" borderId="19" xfId="0" applyNumberFormat="1" applyFont="1" applyBorder="1" applyAlignment="1">
      <alignment horizontal="center" vertical="center" wrapText="1"/>
    </xf>
    <xf numFmtId="170" fontId="0" fillId="0" borderId="13" xfId="0" applyNumberFormat="1" applyFill="1" applyBorder="1" applyAlignment="1">
      <alignment/>
    </xf>
    <xf numFmtId="170" fontId="50" fillId="0" borderId="0" xfId="0" applyNumberFormat="1" applyFont="1" applyBorder="1" applyAlignment="1">
      <alignment horizontal="center"/>
    </xf>
    <xf numFmtId="170" fontId="49" fillId="0" borderId="13" xfId="0" applyNumberFormat="1" applyFont="1" applyBorder="1" applyAlignment="1">
      <alignment horizontal="center"/>
    </xf>
    <xf numFmtId="170" fontId="49" fillId="0" borderId="17" xfId="0" applyNumberFormat="1" applyFont="1" applyBorder="1" applyAlignment="1">
      <alignment horizontal="center"/>
    </xf>
    <xf numFmtId="170" fontId="0" fillId="0" borderId="14" xfId="0" applyNumberFormat="1" applyBorder="1" applyAlignment="1">
      <alignment/>
    </xf>
    <xf numFmtId="170" fontId="19" fillId="0" borderId="0" xfId="0" applyNumberFormat="1" applyFont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0" xfId="0" applyNumberFormat="1" applyFont="1" applyFill="1" applyBorder="1" applyAlignment="1">
      <alignment horizontal="center"/>
    </xf>
    <xf numFmtId="170" fontId="19" fillId="0" borderId="0" xfId="0" applyNumberFormat="1" applyFont="1" applyBorder="1" applyAlignment="1">
      <alignment horizontal="center" vertical="center"/>
    </xf>
    <xf numFmtId="170" fontId="0" fillId="0" borderId="18" xfId="0" applyNumberFormat="1" applyBorder="1" applyAlignment="1">
      <alignment/>
    </xf>
    <xf numFmtId="170" fontId="0" fillId="0" borderId="25" xfId="0" applyNumberFormat="1" applyBorder="1" applyAlignment="1">
      <alignment/>
    </xf>
    <xf numFmtId="170" fontId="19" fillId="0" borderId="0" xfId="0" applyNumberFormat="1" applyFont="1" applyAlignment="1">
      <alignment/>
    </xf>
    <xf numFmtId="170" fontId="19" fillId="0" borderId="17" xfId="0" applyNumberFormat="1" applyFont="1" applyBorder="1" applyAlignment="1">
      <alignment/>
    </xf>
    <xf numFmtId="170" fontId="0" fillId="0" borderId="0" xfId="0" applyNumberFormat="1" applyBorder="1" applyAlignment="1">
      <alignment horizontal="center"/>
    </xf>
    <xf numFmtId="0" fontId="19" fillId="0" borderId="31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shrinkToFit="1"/>
    </xf>
    <xf numFmtId="0" fontId="20" fillId="0" borderId="31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view="pageBreakPreview" zoomScale="60" workbookViewId="0" topLeftCell="A73">
      <selection activeCell="H91" sqref="H91"/>
    </sheetView>
  </sheetViews>
  <sheetFormatPr defaultColWidth="9.140625" defaultRowHeight="12.75"/>
  <cols>
    <col min="1" max="1" width="4.7109375" style="0" customWidth="1"/>
    <col min="2" max="2" width="22.28125" style="0" customWidth="1"/>
    <col min="3" max="3" width="12.28125" style="0" customWidth="1"/>
    <col min="4" max="4" width="9.421875" style="0" customWidth="1"/>
    <col min="5" max="5" width="16.8515625" style="0" customWidth="1"/>
    <col min="6" max="6" width="10.8515625" style="0" customWidth="1"/>
    <col min="7" max="7" width="13.8515625" style="0" customWidth="1"/>
    <col min="8" max="8" width="14.140625" style="0" customWidth="1"/>
    <col min="9" max="9" width="10.57421875" style="0" customWidth="1"/>
    <col min="10" max="10" width="13.00390625" style="0" customWidth="1"/>
    <col min="11" max="11" width="13.421875" style="161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22.00390625" style="0" customWidth="1"/>
  </cols>
  <sheetData>
    <row r="1" spans="1:17" ht="26.25">
      <c r="A1" s="1" t="s">
        <v>244</v>
      </c>
      <c r="Q1" s="738" t="s">
        <v>419</v>
      </c>
    </row>
    <row r="2" spans="1:11" ht="15">
      <c r="A2" s="17" t="s">
        <v>245</v>
      </c>
      <c r="K2" s="784"/>
    </row>
    <row r="3" spans="1:8" ht="23.25">
      <c r="A3" s="218" t="s">
        <v>0</v>
      </c>
      <c r="H3" s="4"/>
    </row>
    <row r="4" spans="1:16" ht="24" thickBot="1">
      <c r="A4" s="218" t="s">
        <v>246</v>
      </c>
      <c r="G4" s="19"/>
      <c r="H4" s="19"/>
      <c r="I4" s="98" t="s">
        <v>406</v>
      </c>
      <c r="J4" s="19"/>
      <c r="K4" s="785"/>
      <c r="L4" s="19"/>
      <c r="M4" s="19"/>
      <c r="N4" s="98" t="s">
        <v>407</v>
      </c>
      <c r="O4" s="19"/>
      <c r="P4" s="19"/>
    </row>
    <row r="5" spans="1:17" s="5" customFormat="1" ht="58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">
        <v>420</v>
      </c>
      <c r="H5" s="39" t="s">
        <v>421</v>
      </c>
      <c r="I5" s="39" t="s">
        <v>4</v>
      </c>
      <c r="J5" s="39" t="s">
        <v>5</v>
      </c>
      <c r="K5" s="786" t="s">
        <v>6</v>
      </c>
      <c r="L5" s="41" t="str">
        <f>G5</f>
        <v>FINAL READING 01/10/2014</v>
      </c>
      <c r="M5" s="39" t="str">
        <f>H5</f>
        <v>INTIAL READING 01/09/2014</v>
      </c>
      <c r="N5" s="39" t="s">
        <v>4</v>
      </c>
      <c r="O5" s="39" t="s">
        <v>5</v>
      </c>
      <c r="P5" s="40" t="s">
        <v>6</v>
      </c>
      <c r="Q5" s="40" t="s">
        <v>317</v>
      </c>
    </row>
    <row r="6" spans="1:12" ht="6.75" customHeight="1" thickTop="1">
      <c r="A6" s="8"/>
      <c r="B6" s="9"/>
      <c r="C6" s="8"/>
      <c r="D6" s="8"/>
      <c r="E6" s="8"/>
      <c r="F6" s="8"/>
      <c r="L6" s="25"/>
    </row>
    <row r="7" spans="1:17" ht="15.75" customHeight="1">
      <c r="A7" s="343"/>
      <c r="B7" s="446" t="s">
        <v>14</v>
      </c>
      <c r="C7" s="425"/>
      <c r="D7" s="452"/>
      <c r="E7" s="452"/>
      <c r="F7" s="425"/>
      <c r="G7" s="431"/>
      <c r="H7" s="21"/>
      <c r="I7" s="21"/>
      <c r="J7" s="21"/>
      <c r="K7" s="787"/>
      <c r="L7" s="431"/>
      <c r="M7" s="21"/>
      <c r="N7" s="21"/>
      <c r="O7" s="21"/>
      <c r="P7" s="233"/>
      <c r="Q7" s="176"/>
    </row>
    <row r="8" spans="1:17" ht="18.75" customHeight="1">
      <c r="A8" s="343">
        <v>1</v>
      </c>
      <c r="B8" s="445" t="s">
        <v>15</v>
      </c>
      <c r="C8" s="425">
        <v>4864925</v>
      </c>
      <c r="D8" s="451" t="s">
        <v>12</v>
      </c>
      <c r="E8" s="415" t="s">
        <v>354</v>
      </c>
      <c r="F8" s="425">
        <v>-1000</v>
      </c>
      <c r="G8" s="434">
        <v>990336</v>
      </c>
      <c r="H8" s="435">
        <v>990562</v>
      </c>
      <c r="I8" s="435">
        <f>G8-H8</f>
        <v>-226</v>
      </c>
      <c r="J8" s="435">
        <f aca="true" t="shared" si="0" ref="J8:J60">$F8*I8</f>
        <v>226000</v>
      </c>
      <c r="K8" s="783">
        <f aca="true" t="shared" si="1" ref="K8:K60">J8/1000000</f>
        <v>0.226</v>
      </c>
      <c r="L8" s="434">
        <v>995965</v>
      </c>
      <c r="M8" s="435">
        <v>995966</v>
      </c>
      <c r="N8" s="435">
        <f>L8-M8</f>
        <v>-1</v>
      </c>
      <c r="O8" s="435">
        <f aca="true" t="shared" si="2" ref="O8:O60">$F8*N8</f>
        <v>1000</v>
      </c>
      <c r="P8" s="442">
        <f aca="true" t="shared" si="3" ref="P8:P60">O8/1000000</f>
        <v>0.001</v>
      </c>
      <c r="Q8" s="713"/>
    </row>
    <row r="9" spans="1:17" s="714" customFormat="1" ht="16.5">
      <c r="A9" s="343">
        <v>2</v>
      </c>
      <c r="B9" s="445" t="s">
        <v>388</v>
      </c>
      <c r="C9" s="425">
        <v>5128432</v>
      </c>
      <c r="D9" s="451" t="s">
        <v>12</v>
      </c>
      <c r="E9" s="415" t="s">
        <v>354</v>
      </c>
      <c r="F9" s="425">
        <v>-1000</v>
      </c>
      <c r="G9" s="434">
        <v>994141</v>
      </c>
      <c r="H9" s="435">
        <v>994141</v>
      </c>
      <c r="I9" s="435">
        <f>G9-H9</f>
        <v>0</v>
      </c>
      <c r="J9" s="435">
        <f t="shared" si="0"/>
        <v>0</v>
      </c>
      <c r="K9" s="783">
        <f t="shared" si="1"/>
        <v>0</v>
      </c>
      <c r="L9" s="434">
        <v>996317</v>
      </c>
      <c r="M9" s="435">
        <v>996317</v>
      </c>
      <c r="N9" s="435">
        <f>L9-M9</f>
        <v>0</v>
      </c>
      <c r="O9" s="435">
        <f t="shared" si="2"/>
        <v>0</v>
      </c>
      <c r="P9" s="442">
        <f t="shared" si="3"/>
        <v>0</v>
      </c>
      <c r="Q9" s="744"/>
    </row>
    <row r="10" spans="1:17" ht="15.75" customHeight="1">
      <c r="A10" s="343">
        <v>3</v>
      </c>
      <c r="B10" s="445" t="s">
        <v>17</v>
      </c>
      <c r="C10" s="425">
        <v>4864905</v>
      </c>
      <c r="D10" s="451" t="s">
        <v>12</v>
      </c>
      <c r="E10" s="415" t="s">
        <v>354</v>
      </c>
      <c r="F10" s="425">
        <v>-1000</v>
      </c>
      <c r="G10" s="431">
        <v>4345</v>
      </c>
      <c r="H10" s="432">
        <v>4592</v>
      </c>
      <c r="I10" s="432">
        <f aca="true" t="shared" si="4" ref="I10:I60">G10-H10</f>
        <v>-247</v>
      </c>
      <c r="J10" s="432">
        <f t="shared" si="0"/>
        <v>247000</v>
      </c>
      <c r="K10" s="788">
        <f t="shared" si="1"/>
        <v>0.247</v>
      </c>
      <c r="L10" s="431">
        <v>996171</v>
      </c>
      <c r="M10" s="432">
        <v>996181</v>
      </c>
      <c r="N10" s="432">
        <f>L10-M10</f>
        <v>-10</v>
      </c>
      <c r="O10" s="432">
        <f t="shared" si="2"/>
        <v>10000</v>
      </c>
      <c r="P10" s="433">
        <f t="shared" si="3"/>
        <v>0.01</v>
      </c>
      <c r="Q10" s="176"/>
    </row>
    <row r="11" spans="1:17" ht="15.75" customHeight="1">
      <c r="A11" s="343"/>
      <c r="B11" s="446" t="s">
        <v>18</v>
      </c>
      <c r="C11" s="425"/>
      <c r="D11" s="452"/>
      <c r="E11" s="452"/>
      <c r="F11" s="425"/>
      <c r="G11" s="431"/>
      <c r="H11" s="432"/>
      <c r="I11" s="432"/>
      <c r="J11" s="432"/>
      <c r="K11" s="788"/>
      <c r="L11" s="431"/>
      <c r="M11" s="432"/>
      <c r="N11" s="432"/>
      <c r="O11" s="432"/>
      <c r="P11" s="433"/>
      <c r="Q11" s="176"/>
    </row>
    <row r="12" spans="1:17" s="714" customFormat="1" ht="15.75" customHeight="1">
      <c r="A12" s="343">
        <v>4</v>
      </c>
      <c r="B12" s="445" t="s">
        <v>15</v>
      </c>
      <c r="C12" s="425">
        <v>4864912</v>
      </c>
      <c r="D12" s="451" t="s">
        <v>12</v>
      </c>
      <c r="E12" s="415" t="s">
        <v>354</v>
      </c>
      <c r="F12" s="425">
        <v>-1000</v>
      </c>
      <c r="G12" s="434">
        <v>974252</v>
      </c>
      <c r="H12" s="435">
        <v>974290</v>
      </c>
      <c r="I12" s="435">
        <f t="shared" si="4"/>
        <v>-38</v>
      </c>
      <c r="J12" s="435">
        <f t="shared" si="0"/>
        <v>38000</v>
      </c>
      <c r="K12" s="783">
        <f t="shared" si="1"/>
        <v>0.038</v>
      </c>
      <c r="L12" s="434">
        <v>972083</v>
      </c>
      <c r="M12" s="435">
        <v>972144</v>
      </c>
      <c r="N12" s="435">
        <f>L12-M12</f>
        <v>-61</v>
      </c>
      <c r="O12" s="435">
        <f t="shared" si="2"/>
        <v>61000</v>
      </c>
      <c r="P12" s="442">
        <f t="shared" si="3"/>
        <v>0.061</v>
      </c>
      <c r="Q12" s="724"/>
    </row>
    <row r="13" spans="1:17" s="714" customFormat="1" ht="15.75" customHeight="1">
      <c r="A13" s="343">
        <v>5</v>
      </c>
      <c r="B13" s="445" t="s">
        <v>16</v>
      </c>
      <c r="C13" s="425">
        <v>4864913</v>
      </c>
      <c r="D13" s="451" t="s">
        <v>12</v>
      </c>
      <c r="E13" s="415" t="s">
        <v>354</v>
      </c>
      <c r="F13" s="425">
        <v>-1000</v>
      </c>
      <c r="G13" s="434">
        <v>917215</v>
      </c>
      <c r="H13" s="435">
        <v>917253</v>
      </c>
      <c r="I13" s="435">
        <f t="shared" si="4"/>
        <v>-38</v>
      </c>
      <c r="J13" s="435">
        <f t="shared" si="0"/>
        <v>38000</v>
      </c>
      <c r="K13" s="783">
        <f t="shared" si="1"/>
        <v>0.038</v>
      </c>
      <c r="L13" s="434">
        <v>933778</v>
      </c>
      <c r="M13" s="435">
        <v>934141</v>
      </c>
      <c r="N13" s="435">
        <f>L13-M13</f>
        <v>-363</v>
      </c>
      <c r="O13" s="435">
        <f t="shared" si="2"/>
        <v>363000</v>
      </c>
      <c r="P13" s="442">
        <f t="shared" si="3"/>
        <v>0.363</v>
      </c>
      <c r="Q13" s="724"/>
    </row>
    <row r="14" spans="1:17" ht="15.75" customHeight="1">
      <c r="A14" s="343"/>
      <c r="B14" s="446" t="s">
        <v>21</v>
      </c>
      <c r="C14" s="425"/>
      <c r="D14" s="452"/>
      <c r="E14" s="415"/>
      <c r="F14" s="425"/>
      <c r="G14" s="431"/>
      <c r="H14" s="432"/>
      <c r="I14" s="432"/>
      <c r="J14" s="432"/>
      <c r="K14" s="788"/>
      <c r="L14" s="431"/>
      <c r="M14" s="432"/>
      <c r="N14" s="432"/>
      <c r="O14" s="432"/>
      <c r="P14" s="433"/>
      <c r="Q14" s="176"/>
    </row>
    <row r="15" spans="1:17" ht="15.75" customHeight="1">
      <c r="A15" s="343">
        <v>6</v>
      </c>
      <c r="B15" s="445" t="s">
        <v>15</v>
      </c>
      <c r="C15" s="425">
        <v>4864982</v>
      </c>
      <c r="D15" s="451" t="s">
        <v>12</v>
      </c>
      <c r="E15" s="415" t="s">
        <v>354</v>
      </c>
      <c r="F15" s="425">
        <v>-1000</v>
      </c>
      <c r="G15" s="431">
        <v>22971</v>
      </c>
      <c r="H15" s="435">
        <v>22972</v>
      </c>
      <c r="I15" s="432">
        <f t="shared" si="4"/>
        <v>-1</v>
      </c>
      <c r="J15" s="432">
        <f t="shared" si="0"/>
        <v>1000</v>
      </c>
      <c r="K15" s="788">
        <f t="shared" si="1"/>
        <v>0.001</v>
      </c>
      <c r="L15" s="431">
        <v>17967</v>
      </c>
      <c r="M15" s="432">
        <v>17974</v>
      </c>
      <c r="N15" s="432">
        <f>L15-M15</f>
        <v>-7</v>
      </c>
      <c r="O15" s="432">
        <f t="shared" si="2"/>
        <v>7000</v>
      </c>
      <c r="P15" s="433">
        <f t="shared" si="3"/>
        <v>0.007</v>
      </c>
      <c r="Q15" s="176"/>
    </row>
    <row r="16" spans="1:17" ht="15.75" customHeight="1">
      <c r="A16" s="343">
        <v>7</v>
      </c>
      <c r="B16" s="445" t="s">
        <v>16</v>
      </c>
      <c r="C16" s="425">
        <v>4864983</v>
      </c>
      <c r="D16" s="451" t="s">
        <v>12</v>
      </c>
      <c r="E16" s="415" t="s">
        <v>354</v>
      </c>
      <c r="F16" s="425">
        <v>-1000</v>
      </c>
      <c r="G16" s="431">
        <v>12387</v>
      </c>
      <c r="H16" s="435">
        <v>12397</v>
      </c>
      <c r="I16" s="432">
        <f t="shared" si="4"/>
        <v>-10</v>
      </c>
      <c r="J16" s="432">
        <f t="shared" si="0"/>
        <v>10000</v>
      </c>
      <c r="K16" s="788">
        <f t="shared" si="1"/>
        <v>0.01</v>
      </c>
      <c r="L16" s="431">
        <v>11648</v>
      </c>
      <c r="M16" s="432">
        <v>11675</v>
      </c>
      <c r="N16" s="432">
        <f>L16-M16</f>
        <v>-27</v>
      </c>
      <c r="O16" s="432">
        <f t="shared" si="2"/>
        <v>27000</v>
      </c>
      <c r="P16" s="433">
        <f t="shared" si="3"/>
        <v>0.027</v>
      </c>
      <c r="Q16" s="176"/>
    </row>
    <row r="17" spans="1:17" ht="20.25" customHeight="1">
      <c r="A17" s="343">
        <v>8</v>
      </c>
      <c r="B17" s="445" t="s">
        <v>22</v>
      </c>
      <c r="C17" s="425">
        <v>4864953</v>
      </c>
      <c r="D17" s="451" t="s">
        <v>12</v>
      </c>
      <c r="E17" s="415" t="s">
        <v>354</v>
      </c>
      <c r="F17" s="425">
        <v>-1250</v>
      </c>
      <c r="G17" s="431">
        <v>14204</v>
      </c>
      <c r="H17" s="435">
        <v>14241</v>
      </c>
      <c r="I17" s="432">
        <f>G17-H17</f>
        <v>-37</v>
      </c>
      <c r="J17" s="432">
        <f t="shared" si="0"/>
        <v>46250</v>
      </c>
      <c r="K17" s="788">
        <f t="shared" si="1"/>
        <v>0.04625</v>
      </c>
      <c r="L17" s="431">
        <v>994581</v>
      </c>
      <c r="M17" s="432">
        <v>994588</v>
      </c>
      <c r="N17" s="432">
        <f>L17-M17</f>
        <v>-7</v>
      </c>
      <c r="O17" s="432">
        <f t="shared" si="2"/>
        <v>8750</v>
      </c>
      <c r="P17" s="433">
        <f t="shared" si="3"/>
        <v>0.00875</v>
      </c>
      <c r="Q17" s="600"/>
    </row>
    <row r="18" spans="1:17" ht="15.75" customHeight="1">
      <c r="A18" s="343">
        <v>9</v>
      </c>
      <c r="B18" s="445" t="s">
        <v>23</v>
      </c>
      <c r="C18" s="425">
        <v>4864984</v>
      </c>
      <c r="D18" s="451" t="s">
        <v>12</v>
      </c>
      <c r="E18" s="415" t="s">
        <v>354</v>
      </c>
      <c r="F18" s="425">
        <v>-1000</v>
      </c>
      <c r="G18" s="431">
        <v>6430</v>
      </c>
      <c r="H18" s="435">
        <v>6506</v>
      </c>
      <c r="I18" s="432">
        <f t="shared" si="4"/>
        <v>-76</v>
      </c>
      <c r="J18" s="432">
        <f t="shared" si="0"/>
        <v>76000</v>
      </c>
      <c r="K18" s="788">
        <f t="shared" si="1"/>
        <v>0.076</v>
      </c>
      <c r="L18" s="431">
        <v>983906</v>
      </c>
      <c r="M18" s="432">
        <v>983911</v>
      </c>
      <c r="N18" s="432">
        <f>L18-M18</f>
        <v>-5</v>
      </c>
      <c r="O18" s="432">
        <f t="shared" si="2"/>
        <v>5000</v>
      </c>
      <c r="P18" s="433">
        <f t="shared" si="3"/>
        <v>0.005</v>
      </c>
      <c r="Q18" s="176"/>
    </row>
    <row r="19" spans="1:17" ht="15.75" customHeight="1">
      <c r="A19" s="343"/>
      <c r="B19" s="446" t="s">
        <v>24</v>
      </c>
      <c r="C19" s="425"/>
      <c r="D19" s="452"/>
      <c r="E19" s="415"/>
      <c r="F19" s="425"/>
      <c r="G19" s="431"/>
      <c r="H19" s="432"/>
      <c r="I19" s="432"/>
      <c r="J19" s="432"/>
      <c r="K19" s="788"/>
      <c r="L19" s="431"/>
      <c r="M19" s="432"/>
      <c r="N19" s="432"/>
      <c r="O19" s="432"/>
      <c r="P19" s="433"/>
      <c r="Q19" s="176"/>
    </row>
    <row r="20" spans="1:17" s="714" customFormat="1" ht="15.75" customHeight="1">
      <c r="A20" s="343">
        <v>10</v>
      </c>
      <c r="B20" s="445" t="s">
        <v>15</v>
      </c>
      <c r="C20" s="425">
        <v>4864939</v>
      </c>
      <c r="D20" s="451" t="s">
        <v>12</v>
      </c>
      <c r="E20" s="415" t="s">
        <v>354</v>
      </c>
      <c r="F20" s="425">
        <v>-1000</v>
      </c>
      <c r="G20" s="434">
        <v>31026</v>
      </c>
      <c r="H20" s="435">
        <v>31195</v>
      </c>
      <c r="I20" s="435">
        <f t="shared" si="4"/>
        <v>-169</v>
      </c>
      <c r="J20" s="435">
        <f t="shared" si="0"/>
        <v>169000</v>
      </c>
      <c r="K20" s="783">
        <f t="shared" si="1"/>
        <v>0.169</v>
      </c>
      <c r="L20" s="434">
        <v>9032</v>
      </c>
      <c r="M20" s="435">
        <v>9032</v>
      </c>
      <c r="N20" s="435">
        <f>L20-M20</f>
        <v>0</v>
      </c>
      <c r="O20" s="435">
        <f t="shared" si="2"/>
        <v>0</v>
      </c>
      <c r="P20" s="442">
        <f t="shared" si="3"/>
        <v>0</v>
      </c>
      <c r="Q20" s="724"/>
    </row>
    <row r="21" spans="1:17" ht="15.75" customHeight="1">
      <c r="A21" s="343">
        <v>11</v>
      </c>
      <c r="B21" s="445" t="s">
        <v>25</v>
      </c>
      <c r="C21" s="425">
        <v>4864940</v>
      </c>
      <c r="D21" s="451" t="s">
        <v>12</v>
      </c>
      <c r="E21" s="415" t="s">
        <v>354</v>
      </c>
      <c r="F21" s="425">
        <v>-1000</v>
      </c>
      <c r="G21" s="431">
        <v>991830</v>
      </c>
      <c r="H21" s="432">
        <v>992049</v>
      </c>
      <c r="I21" s="432">
        <f t="shared" si="4"/>
        <v>-219</v>
      </c>
      <c r="J21" s="432">
        <f t="shared" si="0"/>
        <v>219000</v>
      </c>
      <c r="K21" s="788">
        <f t="shared" si="1"/>
        <v>0.219</v>
      </c>
      <c r="L21" s="431">
        <v>3213</v>
      </c>
      <c r="M21" s="432">
        <v>3213</v>
      </c>
      <c r="N21" s="432">
        <f>L21-M21</f>
        <v>0</v>
      </c>
      <c r="O21" s="432">
        <f t="shared" si="2"/>
        <v>0</v>
      </c>
      <c r="P21" s="433">
        <f t="shared" si="3"/>
        <v>0</v>
      </c>
      <c r="Q21" s="176"/>
    </row>
    <row r="22" spans="1:17" ht="16.5">
      <c r="A22" s="343">
        <v>12</v>
      </c>
      <c r="B22" s="445" t="s">
        <v>22</v>
      </c>
      <c r="C22" s="425">
        <v>5128410</v>
      </c>
      <c r="D22" s="451" t="s">
        <v>12</v>
      </c>
      <c r="E22" s="415" t="s">
        <v>354</v>
      </c>
      <c r="F22" s="425">
        <v>-1000</v>
      </c>
      <c r="G22" s="431">
        <v>991702</v>
      </c>
      <c r="H22" s="432">
        <v>991815</v>
      </c>
      <c r="I22" s="432">
        <f>G22-H22</f>
        <v>-113</v>
      </c>
      <c r="J22" s="432">
        <f t="shared" si="0"/>
        <v>113000</v>
      </c>
      <c r="K22" s="788">
        <f t="shared" si="1"/>
        <v>0.113</v>
      </c>
      <c r="L22" s="431">
        <v>998017</v>
      </c>
      <c r="M22" s="432">
        <v>998019</v>
      </c>
      <c r="N22" s="432">
        <f>L22-M22</f>
        <v>-2</v>
      </c>
      <c r="O22" s="432">
        <f t="shared" si="2"/>
        <v>2000</v>
      </c>
      <c r="P22" s="433">
        <f t="shared" si="3"/>
        <v>0.002</v>
      </c>
      <c r="Q22" s="600"/>
    </row>
    <row r="23" spans="1:17" ht="18.75" customHeight="1">
      <c r="A23" s="343">
        <v>13</v>
      </c>
      <c r="B23" s="445" t="s">
        <v>26</v>
      </c>
      <c r="C23" s="425">
        <v>4865060</v>
      </c>
      <c r="D23" s="451" t="s">
        <v>12</v>
      </c>
      <c r="E23" s="415" t="s">
        <v>354</v>
      </c>
      <c r="F23" s="425">
        <v>1000</v>
      </c>
      <c r="G23" s="431">
        <v>896821</v>
      </c>
      <c r="H23" s="432">
        <v>898335</v>
      </c>
      <c r="I23" s="432">
        <f t="shared" si="4"/>
        <v>-1514</v>
      </c>
      <c r="J23" s="432">
        <f t="shared" si="0"/>
        <v>-1514000</v>
      </c>
      <c r="K23" s="788">
        <f t="shared" si="1"/>
        <v>-1.514</v>
      </c>
      <c r="L23" s="431">
        <v>920488</v>
      </c>
      <c r="M23" s="432">
        <v>920488</v>
      </c>
      <c r="N23" s="432">
        <f>L23-M23</f>
        <v>0</v>
      </c>
      <c r="O23" s="432">
        <f t="shared" si="2"/>
        <v>0</v>
      </c>
      <c r="P23" s="433">
        <f t="shared" si="3"/>
        <v>0</v>
      </c>
      <c r="Q23" s="176"/>
    </row>
    <row r="24" spans="1:17" ht="15.75" customHeight="1">
      <c r="A24" s="343"/>
      <c r="B24" s="446" t="s">
        <v>27</v>
      </c>
      <c r="C24" s="425"/>
      <c r="D24" s="452"/>
      <c r="E24" s="415"/>
      <c r="F24" s="425"/>
      <c r="G24" s="431"/>
      <c r="H24" s="432"/>
      <c r="I24" s="432"/>
      <c r="J24" s="432"/>
      <c r="K24" s="788"/>
      <c r="L24" s="431"/>
      <c r="M24" s="432"/>
      <c r="N24" s="432"/>
      <c r="O24" s="432"/>
      <c r="P24" s="433"/>
      <c r="Q24" s="176"/>
    </row>
    <row r="25" spans="1:17" ht="15.75" customHeight="1">
      <c r="A25" s="343">
        <v>14</v>
      </c>
      <c r="B25" s="445" t="s">
        <v>15</v>
      </c>
      <c r="C25" s="425">
        <v>4865034</v>
      </c>
      <c r="D25" s="451" t="s">
        <v>12</v>
      </c>
      <c r="E25" s="415" t="s">
        <v>354</v>
      </c>
      <c r="F25" s="425">
        <v>-1000</v>
      </c>
      <c r="G25" s="431">
        <v>987631</v>
      </c>
      <c r="H25" s="432">
        <v>987829</v>
      </c>
      <c r="I25" s="432">
        <f t="shared" si="4"/>
        <v>-198</v>
      </c>
      <c r="J25" s="432">
        <f t="shared" si="0"/>
        <v>198000</v>
      </c>
      <c r="K25" s="788">
        <f t="shared" si="1"/>
        <v>0.198</v>
      </c>
      <c r="L25" s="431">
        <v>16836</v>
      </c>
      <c r="M25" s="432">
        <v>16836</v>
      </c>
      <c r="N25" s="432">
        <f>L25-M25</f>
        <v>0</v>
      </c>
      <c r="O25" s="432">
        <f t="shared" si="2"/>
        <v>0</v>
      </c>
      <c r="P25" s="433">
        <f t="shared" si="3"/>
        <v>0</v>
      </c>
      <c r="Q25" s="176"/>
    </row>
    <row r="26" spans="1:17" ht="15.75" customHeight="1">
      <c r="A26" s="343">
        <v>15</v>
      </c>
      <c r="B26" s="445" t="s">
        <v>16</v>
      </c>
      <c r="C26" s="425">
        <v>4865035</v>
      </c>
      <c r="D26" s="451" t="s">
        <v>12</v>
      </c>
      <c r="E26" s="415" t="s">
        <v>354</v>
      </c>
      <c r="F26" s="425">
        <v>-1000</v>
      </c>
      <c r="G26" s="431">
        <v>998434</v>
      </c>
      <c r="H26" s="432">
        <v>998531</v>
      </c>
      <c r="I26" s="432">
        <f t="shared" si="4"/>
        <v>-97</v>
      </c>
      <c r="J26" s="432">
        <f t="shared" si="0"/>
        <v>97000</v>
      </c>
      <c r="K26" s="788">
        <f t="shared" si="1"/>
        <v>0.097</v>
      </c>
      <c r="L26" s="431">
        <v>20152</v>
      </c>
      <c r="M26" s="432">
        <v>20152</v>
      </c>
      <c r="N26" s="432">
        <f>L26-M26</f>
        <v>0</v>
      </c>
      <c r="O26" s="432">
        <f t="shared" si="2"/>
        <v>0</v>
      </c>
      <c r="P26" s="433">
        <f t="shared" si="3"/>
        <v>0</v>
      </c>
      <c r="Q26" s="176"/>
    </row>
    <row r="27" spans="1:17" ht="15.75" customHeight="1">
      <c r="A27" s="343">
        <v>16</v>
      </c>
      <c r="B27" s="445" t="s">
        <v>17</v>
      </c>
      <c r="C27" s="425">
        <v>4865052</v>
      </c>
      <c r="D27" s="451" t="s">
        <v>12</v>
      </c>
      <c r="E27" s="415" t="s">
        <v>354</v>
      </c>
      <c r="F27" s="425">
        <v>-1000</v>
      </c>
      <c r="G27" s="431">
        <v>2189</v>
      </c>
      <c r="H27" s="432">
        <v>2148</v>
      </c>
      <c r="I27" s="432">
        <f t="shared" si="4"/>
        <v>41</v>
      </c>
      <c r="J27" s="432">
        <f t="shared" si="0"/>
        <v>-41000</v>
      </c>
      <c r="K27" s="788">
        <f t="shared" si="1"/>
        <v>-0.041</v>
      </c>
      <c r="L27" s="431">
        <v>999980</v>
      </c>
      <c r="M27" s="432">
        <v>999980</v>
      </c>
      <c r="N27" s="432">
        <f>L27-M27</f>
        <v>0</v>
      </c>
      <c r="O27" s="432">
        <f t="shared" si="2"/>
        <v>0</v>
      </c>
      <c r="P27" s="433">
        <f t="shared" si="3"/>
        <v>0</v>
      </c>
      <c r="Q27" s="176"/>
    </row>
    <row r="28" spans="1:17" ht="15.75" customHeight="1">
      <c r="A28" s="343"/>
      <c r="B28" s="446" t="s">
        <v>28</v>
      </c>
      <c r="C28" s="425"/>
      <c r="D28" s="452"/>
      <c r="E28" s="415"/>
      <c r="F28" s="425"/>
      <c r="G28" s="431"/>
      <c r="H28" s="432"/>
      <c r="I28" s="432"/>
      <c r="J28" s="432"/>
      <c r="K28" s="788"/>
      <c r="L28" s="431"/>
      <c r="M28" s="432"/>
      <c r="N28" s="432"/>
      <c r="O28" s="432"/>
      <c r="P28" s="433"/>
      <c r="Q28" s="176"/>
    </row>
    <row r="29" spans="1:17" s="714" customFormat="1" ht="15.75" customHeight="1">
      <c r="A29" s="343">
        <v>17</v>
      </c>
      <c r="B29" s="445" t="s">
        <v>29</v>
      </c>
      <c r="C29" s="425">
        <v>4864800</v>
      </c>
      <c r="D29" s="451" t="s">
        <v>12</v>
      </c>
      <c r="E29" s="415" t="s">
        <v>354</v>
      </c>
      <c r="F29" s="425">
        <v>200</v>
      </c>
      <c r="G29" s="434">
        <v>999926</v>
      </c>
      <c r="H29" s="435">
        <v>999926</v>
      </c>
      <c r="I29" s="435">
        <f>G29-H29</f>
        <v>0</v>
      </c>
      <c r="J29" s="435">
        <f t="shared" si="0"/>
        <v>0</v>
      </c>
      <c r="K29" s="783">
        <f t="shared" si="1"/>
        <v>0</v>
      </c>
      <c r="L29" s="434">
        <v>987017</v>
      </c>
      <c r="M29" s="435">
        <v>988128</v>
      </c>
      <c r="N29" s="435">
        <f aca="true" t="shared" si="5" ref="N29:N34">L29-M29</f>
        <v>-1111</v>
      </c>
      <c r="O29" s="435">
        <f t="shared" si="2"/>
        <v>-222200</v>
      </c>
      <c r="P29" s="442">
        <f t="shared" si="3"/>
        <v>-0.2222</v>
      </c>
      <c r="Q29" s="728"/>
    </row>
    <row r="30" spans="1:17" s="714" customFormat="1" ht="15.75" customHeight="1">
      <c r="A30" s="343">
        <v>18</v>
      </c>
      <c r="B30" s="445" t="s">
        <v>30</v>
      </c>
      <c r="C30" s="425">
        <v>4864887</v>
      </c>
      <c r="D30" s="451" t="s">
        <v>12</v>
      </c>
      <c r="E30" s="415" t="s">
        <v>354</v>
      </c>
      <c r="F30" s="425">
        <v>1000</v>
      </c>
      <c r="G30" s="434">
        <v>661</v>
      </c>
      <c r="H30" s="435">
        <v>661</v>
      </c>
      <c r="I30" s="435">
        <f t="shared" si="4"/>
        <v>0</v>
      </c>
      <c r="J30" s="435">
        <f t="shared" si="0"/>
        <v>0</v>
      </c>
      <c r="K30" s="783">
        <f t="shared" si="1"/>
        <v>0</v>
      </c>
      <c r="L30" s="434">
        <v>29605</v>
      </c>
      <c r="M30" s="435">
        <v>29651</v>
      </c>
      <c r="N30" s="435">
        <f t="shared" si="5"/>
        <v>-46</v>
      </c>
      <c r="O30" s="435">
        <f t="shared" si="2"/>
        <v>-46000</v>
      </c>
      <c r="P30" s="442">
        <f t="shared" si="3"/>
        <v>-0.046</v>
      </c>
      <c r="Q30" s="724"/>
    </row>
    <row r="31" spans="1:17" s="714" customFormat="1" ht="15.75" customHeight="1">
      <c r="A31" s="343">
        <v>19</v>
      </c>
      <c r="B31" s="445" t="s">
        <v>31</v>
      </c>
      <c r="C31" s="425">
        <v>4864798</v>
      </c>
      <c r="D31" s="451" t="s">
        <v>12</v>
      </c>
      <c r="E31" s="415" t="s">
        <v>354</v>
      </c>
      <c r="F31" s="425">
        <v>100</v>
      </c>
      <c r="G31" s="434">
        <v>4391</v>
      </c>
      <c r="H31" s="435">
        <v>4386</v>
      </c>
      <c r="I31" s="435">
        <f t="shared" si="4"/>
        <v>5</v>
      </c>
      <c r="J31" s="435">
        <f t="shared" si="0"/>
        <v>500</v>
      </c>
      <c r="K31" s="783">
        <f t="shared" si="1"/>
        <v>0.0005</v>
      </c>
      <c r="L31" s="434">
        <v>161576</v>
      </c>
      <c r="M31" s="435">
        <v>161077</v>
      </c>
      <c r="N31" s="435">
        <f t="shared" si="5"/>
        <v>499</v>
      </c>
      <c r="O31" s="435">
        <f t="shared" si="2"/>
        <v>49900</v>
      </c>
      <c r="P31" s="442">
        <f t="shared" si="3"/>
        <v>0.0499</v>
      </c>
      <c r="Q31" s="724"/>
    </row>
    <row r="32" spans="1:17" s="714" customFormat="1" ht="15.75" customHeight="1">
      <c r="A32" s="343">
        <v>20</v>
      </c>
      <c r="B32" s="445" t="s">
        <v>32</v>
      </c>
      <c r="C32" s="425">
        <v>4864799</v>
      </c>
      <c r="D32" s="451" t="s">
        <v>12</v>
      </c>
      <c r="E32" s="415" t="s">
        <v>354</v>
      </c>
      <c r="F32" s="425">
        <v>100</v>
      </c>
      <c r="G32" s="434">
        <v>15737</v>
      </c>
      <c r="H32" s="435">
        <v>15713</v>
      </c>
      <c r="I32" s="435">
        <f t="shared" si="4"/>
        <v>24</v>
      </c>
      <c r="J32" s="435">
        <f t="shared" si="0"/>
        <v>2400</v>
      </c>
      <c r="K32" s="783">
        <f t="shared" si="1"/>
        <v>0.0024</v>
      </c>
      <c r="L32" s="434">
        <v>240823</v>
      </c>
      <c r="M32" s="435">
        <v>238997</v>
      </c>
      <c r="N32" s="435">
        <f t="shared" si="5"/>
        <v>1826</v>
      </c>
      <c r="O32" s="435">
        <f t="shared" si="2"/>
        <v>182600</v>
      </c>
      <c r="P32" s="442">
        <f t="shared" si="3"/>
        <v>0.1826</v>
      </c>
      <c r="Q32" s="724"/>
    </row>
    <row r="33" spans="1:17" s="714" customFormat="1" ht="15.75" customHeight="1">
      <c r="A33" s="343">
        <v>21</v>
      </c>
      <c r="B33" s="445" t="s">
        <v>33</v>
      </c>
      <c r="C33" s="425">
        <v>4864888</v>
      </c>
      <c r="D33" s="451" t="s">
        <v>12</v>
      </c>
      <c r="E33" s="415" t="s">
        <v>354</v>
      </c>
      <c r="F33" s="425">
        <v>1000</v>
      </c>
      <c r="G33" s="434">
        <v>996348</v>
      </c>
      <c r="H33" s="435">
        <v>996347</v>
      </c>
      <c r="I33" s="435">
        <f t="shared" si="4"/>
        <v>1</v>
      </c>
      <c r="J33" s="435">
        <f t="shared" si="0"/>
        <v>1000</v>
      </c>
      <c r="K33" s="783">
        <f t="shared" si="1"/>
        <v>0.001</v>
      </c>
      <c r="L33" s="434">
        <v>3603</v>
      </c>
      <c r="M33" s="435">
        <v>3765</v>
      </c>
      <c r="N33" s="435">
        <f t="shared" si="5"/>
        <v>-162</v>
      </c>
      <c r="O33" s="435">
        <f t="shared" si="2"/>
        <v>-162000</v>
      </c>
      <c r="P33" s="442">
        <f t="shared" si="3"/>
        <v>-0.162</v>
      </c>
      <c r="Q33" s="724"/>
    </row>
    <row r="34" spans="1:17" s="714" customFormat="1" ht="21" customHeight="1">
      <c r="A34" s="343">
        <v>22</v>
      </c>
      <c r="B34" s="445" t="s">
        <v>382</v>
      </c>
      <c r="C34" s="425">
        <v>5128402</v>
      </c>
      <c r="D34" s="451" t="s">
        <v>12</v>
      </c>
      <c r="E34" s="415" t="s">
        <v>354</v>
      </c>
      <c r="F34" s="425">
        <v>1000</v>
      </c>
      <c r="G34" s="434">
        <v>321</v>
      </c>
      <c r="H34" s="435">
        <v>321</v>
      </c>
      <c r="I34" s="435">
        <f>G34-H34</f>
        <v>0</v>
      </c>
      <c r="J34" s="435">
        <f t="shared" si="0"/>
        <v>0</v>
      </c>
      <c r="K34" s="783">
        <f t="shared" si="1"/>
        <v>0</v>
      </c>
      <c r="L34" s="434">
        <v>8382</v>
      </c>
      <c r="M34" s="435">
        <v>8442</v>
      </c>
      <c r="N34" s="435">
        <f t="shared" si="5"/>
        <v>-60</v>
      </c>
      <c r="O34" s="435">
        <f t="shared" si="2"/>
        <v>-60000</v>
      </c>
      <c r="P34" s="442">
        <f t="shared" si="3"/>
        <v>-0.06</v>
      </c>
      <c r="Q34" s="749"/>
    </row>
    <row r="35" spans="1:17" ht="15.75" customHeight="1">
      <c r="A35" s="343"/>
      <c r="B35" s="447" t="s">
        <v>34</v>
      </c>
      <c r="C35" s="425"/>
      <c r="D35" s="451"/>
      <c r="E35" s="415"/>
      <c r="F35" s="425"/>
      <c r="G35" s="431"/>
      <c r="H35" s="432"/>
      <c r="I35" s="432"/>
      <c r="J35" s="432"/>
      <c r="K35" s="788"/>
      <c r="L35" s="431"/>
      <c r="M35" s="432"/>
      <c r="N35" s="432"/>
      <c r="O35" s="432"/>
      <c r="P35" s="433"/>
      <c r="Q35" s="176"/>
    </row>
    <row r="36" spans="1:17" s="714" customFormat="1" ht="15.75" customHeight="1">
      <c r="A36" s="343">
        <v>23</v>
      </c>
      <c r="B36" s="445" t="s">
        <v>379</v>
      </c>
      <c r="C36" s="425">
        <v>4865057</v>
      </c>
      <c r="D36" s="451" t="s">
        <v>12</v>
      </c>
      <c r="E36" s="415" t="s">
        <v>354</v>
      </c>
      <c r="F36" s="425">
        <v>1000</v>
      </c>
      <c r="G36" s="434">
        <v>639892</v>
      </c>
      <c r="H36" s="435">
        <v>640005</v>
      </c>
      <c r="I36" s="435">
        <f t="shared" si="4"/>
        <v>-113</v>
      </c>
      <c r="J36" s="435">
        <f t="shared" si="0"/>
        <v>-113000</v>
      </c>
      <c r="K36" s="783">
        <f t="shared" si="1"/>
        <v>-0.113</v>
      </c>
      <c r="L36" s="434">
        <v>797623</v>
      </c>
      <c r="M36" s="435">
        <v>797675</v>
      </c>
      <c r="N36" s="435">
        <f>L36-M36</f>
        <v>-52</v>
      </c>
      <c r="O36" s="435">
        <f t="shared" si="2"/>
        <v>-52000</v>
      </c>
      <c r="P36" s="442">
        <f t="shared" si="3"/>
        <v>-0.052</v>
      </c>
      <c r="Q36" s="749"/>
    </row>
    <row r="37" spans="1:17" s="714" customFormat="1" ht="15.75" customHeight="1">
      <c r="A37" s="343">
        <v>24</v>
      </c>
      <c r="B37" s="445" t="s">
        <v>380</v>
      </c>
      <c r="C37" s="425">
        <v>4865058</v>
      </c>
      <c r="D37" s="451" t="s">
        <v>12</v>
      </c>
      <c r="E37" s="415" t="s">
        <v>354</v>
      </c>
      <c r="F37" s="425">
        <v>1000</v>
      </c>
      <c r="G37" s="434">
        <v>648449</v>
      </c>
      <c r="H37" s="435">
        <v>648467</v>
      </c>
      <c r="I37" s="435">
        <f t="shared" si="4"/>
        <v>-18</v>
      </c>
      <c r="J37" s="435">
        <f t="shared" si="0"/>
        <v>-18000</v>
      </c>
      <c r="K37" s="783">
        <f t="shared" si="1"/>
        <v>-0.018</v>
      </c>
      <c r="L37" s="434">
        <v>830705</v>
      </c>
      <c r="M37" s="435">
        <v>830711</v>
      </c>
      <c r="N37" s="435">
        <f>L37-M37</f>
        <v>-6</v>
      </c>
      <c r="O37" s="435">
        <f t="shared" si="2"/>
        <v>-6000</v>
      </c>
      <c r="P37" s="442">
        <f t="shared" si="3"/>
        <v>-0.006</v>
      </c>
      <c r="Q37" s="749"/>
    </row>
    <row r="38" spans="1:17" s="714" customFormat="1" ht="15.75" customHeight="1">
      <c r="A38" s="343">
        <v>25</v>
      </c>
      <c r="B38" s="445" t="s">
        <v>35</v>
      </c>
      <c r="C38" s="425">
        <v>4864902</v>
      </c>
      <c r="D38" s="451" t="s">
        <v>12</v>
      </c>
      <c r="E38" s="415" t="s">
        <v>354</v>
      </c>
      <c r="F38" s="425">
        <v>400</v>
      </c>
      <c r="G38" s="343">
        <v>2041</v>
      </c>
      <c r="H38" s="344">
        <v>1947</v>
      </c>
      <c r="I38" s="344">
        <f t="shared" si="4"/>
        <v>94</v>
      </c>
      <c r="J38" s="344">
        <f t="shared" si="0"/>
        <v>37600</v>
      </c>
      <c r="K38" s="789">
        <f t="shared" si="1"/>
        <v>0.0376</v>
      </c>
      <c r="L38" s="343">
        <v>999653</v>
      </c>
      <c r="M38" s="344">
        <v>999733</v>
      </c>
      <c r="N38" s="344">
        <f>L38-M38</f>
        <v>-80</v>
      </c>
      <c r="O38" s="344">
        <f t="shared" si="2"/>
        <v>-32000</v>
      </c>
      <c r="P38" s="721">
        <f t="shared" si="3"/>
        <v>-0.032</v>
      </c>
      <c r="Q38" s="727"/>
    </row>
    <row r="39" spans="1:17" s="714" customFormat="1" ht="15.75" customHeight="1">
      <c r="A39" s="343">
        <v>26</v>
      </c>
      <c r="B39" s="445" t="s">
        <v>36</v>
      </c>
      <c r="C39" s="425">
        <v>5128405</v>
      </c>
      <c r="D39" s="451" t="s">
        <v>12</v>
      </c>
      <c r="E39" s="415" t="s">
        <v>354</v>
      </c>
      <c r="F39" s="425">
        <v>500</v>
      </c>
      <c r="G39" s="434">
        <v>2630</v>
      </c>
      <c r="H39" s="435">
        <v>2596</v>
      </c>
      <c r="I39" s="435">
        <f t="shared" si="4"/>
        <v>34</v>
      </c>
      <c r="J39" s="435">
        <f t="shared" si="0"/>
        <v>17000</v>
      </c>
      <c r="K39" s="783">
        <f t="shared" si="1"/>
        <v>0.017</v>
      </c>
      <c r="L39" s="434">
        <v>4168</v>
      </c>
      <c r="M39" s="435">
        <v>4283</v>
      </c>
      <c r="N39" s="435">
        <f>L39-M39</f>
        <v>-115</v>
      </c>
      <c r="O39" s="435">
        <f t="shared" si="2"/>
        <v>-57500</v>
      </c>
      <c r="P39" s="442">
        <f t="shared" si="3"/>
        <v>-0.0575</v>
      </c>
      <c r="Q39" s="724"/>
    </row>
    <row r="40" spans="1:17" ht="16.5" customHeight="1">
      <c r="A40" s="343"/>
      <c r="B40" s="446" t="s">
        <v>37</v>
      </c>
      <c r="C40" s="425"/>
      <c r="D40" s="452"/>
      <c r="E40" s="415"/>
      <c r="F40" s="425"/>
      <c r="G40" s="431"/>
      <c r="H40" s="432"/>
      <c r="I40" s="432"/>
      <c r="J40" s="432"/>
      <c r="K40" s="788"/>
      <c r="L40" s="431"/>
      <c r="M40" s="432"/>
      <c r="N40" s="432"/>
      <c r="O40" s="432"/>
      <c r="P40" s="433"/>
      <c r="Q40" s="176"/>
    </row>
    <row r="41" spans="1:17" s="756" customFormat="1" ht="17.25" customHeight="1">
      <c r="A41" s="343">
        <v>27</v>
      </c>
      <c r="B41" s="445" t="s">
        <v>38</v>
      </c>
      <c r="C41" s="425">
        <v>4865054</v>
      </c>
      <c r="D41" s="451" t="s">
        <v>12</v>
      </c>
      <c r="E41" s="415" t="s">
        <v>354</v>
      </c>
      <c r="F41" s="425">
        <v>-1000</v>
      </c>
      <c r="G41" s="434">
        <v>15689</v>
      </c>
      <c r="H41" s="435">
        <v>15607</v>
      </c>
      <c r="I41" s="435">
        <f t="shared" si="4"/>
        <v>82</v>
      </c>
      <c r="J41" s="435">
        <f t="shared" si="0"/>
        <v>-82000</v>
      </c>
      <c r="K41" s="783">
        <f t="shared" si="1"/>
        <v>-0.082</v>
      </c>
      <c r="L41" s="434">
        <v>981108</v>
      </c>
      <c r="M41" s="435">
        <v>981109</v>
      </c>
      <c r="N41" s="435">
        <f>L41-M41</f>
        <v>-1</v>
      </c>
      <c r="O41" s="435">
        <f t="shared" si="2"/>
        <v>1000</v>
      </c>
      <c r="P41" s="442">
        <f t="shared" si="3"/>
        <v>0.001</v>
      </c>
      <c r="Q41" s="724"/>
    </row>
    <row r="42" spans="1:17" s="714" customFormat="1" ht="17.25" customHeight="1">
      <c r="A42" s="343">
        <v>28</v>
      </c>
      <c r="B42" s="445" t="s">
        <v>16</v>
      </c>
      <c r="C42" s="425">
        <v>4865036</v>
      </c>
      <c r="D42" s="451" t="s">
        <v>12</v>
      </c>
      <c r="E42" s="415" t="s">
        <v>354</v>
      </c>
      <c r="F42" s="425">
        <v>-1000</v>
      </c>
      <c r="G42" s="434">
        <v>6021</v>
      </c>
      <c r="H42" s="435">
        <v>6026</v>
      </c>
      <c r="I42" s="435">
        <f>G42-H42</f>
        <v>-5</v>
      </c>
      <c r="J42" s="435">
        <f t="shared" si="0"/>
        <v>5000</v>
      </c>
      <c r="K42" s="783">
        <f t="shared" si="1"/>
        <v>0.005</v>
      </c>
      <c r="L42" s="434">
        <v>999444</v>
      </c>
      <c r="M42" s="435">
        <v>999481</v>
      </c>
      <c r="N42" s="435">
        <f>L42-M42</f>
        <v>-37</v>
      </c>
      <c r="O42" s="435">
        <f t="shared" si="2"/>
        <v>37000</v>
      </c>
      <c r="P42" s="442">
        <f t="shared" si="3"/>
        <v>0.037</v>
      </c>
      <c r="Q42" s="724"/>
    </row>
    <row r="43" spans="1:17" ht="15.75" customHeight="1">
      <c r="A43" s="343"/>
      <c r="B43" s="446" t="s">
        <v>39</v>
      </c>
      <c r="C43" s="425"/>
      <c r="D43" s="452"/>
      <c r="E43" s="415"/>
      <c r="F43" s="425"/>
      <c r="G43" s="431"/>
      <c r="H43" s="432"/>
      <c r="I43" s="432"/>
      <c r="J43" s="432"/>
      <c r="K43" s="788"/>
      <c r="L43" s="431"/>
      <c r="M43" s="432"/>
      <c r="N43" s="432"/>
      <c r="O43" s="432"/>
      <c r="P43" s="433"/>
      <c r="Q43" s="176"/>
    </row>
    <row r="44" spans="1:17" ht="15.75" customHeight="1">
      <c r="A44" s="343">
        <v>29</v>
      </c>
      <c r="B44" s="445" t="s">
        <v>40</v>
      </c>
      <c r="C44" s="425">
        <v>4865056</v>
      </c>
      <c r="D44" s="451" t="s">
        <v>12</v>
      </c>
      <c r="E44" s="415" t="s">
        <v>354</v>
      </c>
      <c r="F44" s="425">
        <v>-1000</v>
      </c>
      <c r="G44" s="431">
        <v>997037</v>
      </c>
      <c r="H44" s="432">
        <v>997031</v>
      </c>
      <c r="I44" s="432">
        <f t="shared" si="4"/>
        <v>6</v>
      </c>
      <c r="J44" s="432">
        <f t="shared" si="0"/>
        <v>-6000</v>
      </c>
      <c r="K44" s="788">
        <f t="shared" si="1"/>
        <v>-0.006</v>
      </c>
      <c r="L44" s="431">
        <v>924247</v>
      </c>
      <c r="M44" s="432">
        <v>924249</v>
      </c>
      <c r="N44" s="432">
        <f>L44-M44</f>
        <v>-2</v>
      </c>
      <c r="O44" s="432">
        <f t="shared" si="2"/>
        <v>2000</v>
      </c>
      <c r="P44" s="433">
        <f t="shared" si="3"/>
        <v>0.002</v>
      </c>
      <c r="Q44" s="176"/>
    </row>
    <row r="45" spans="1:17" ht="15.75" customHeight="1">
      <c r="A45" s="343"/>
      <c r="B45" s="446" t="s">
        <v>390</v>
      </c>
      <c r="C45" s="425"/>
      <c r="D45" s="451"/>
      <c r="E45" s="415"/>
      <c r="F45" s="425"/>
      <c r="G45" s="431"/>
      <c r="H45" s="432"/>
      <c r="I45" s="432"/>
      <c r="J45" s="432"/>
      <c r="K45" s="788"/>
      <c r="L45" s="431"/>
      <c r="M45" s="432"/>
      <c r="N45" s="432"/>
      <c r="O45" s="432"/>
      <c r="P45" s="433"/>
      <c r="Q45" s="176"/>
    </row>
    <row r="46" spans="1:17" s="714" customFormat="1" ht="18.75" customHeight="1">
      <c r="A46" s="343">
        <v>30</v>
      </c>
      <c r="B46" s="445" t="s">
        <v>397</v>
      </c>
      <c r="C46" s="425">
        <v>4865049</v>
      </c>
      <c r="D46" s="451" t="s">
        <v>12</v>
      </c>
      <c r="E46" s="415" t="s">
        <v>354</v>
      </c>
      <c r="F46" s="425">
        <v>-1000</v>
      </c>
      <c r="G46" s="434">
        <v>3453</v>
      </c>
      <c r="H46" s="435">
        <v>3441</v>
      </c>
      <c r="I46" s="435">
        <f>G46-H46</f>
        <v>12</v>
      </c>
      <c r="J46" s="435">
        <f t="shared" si="0"/>
        <v>-12000</v>
      </c>
      <c r="K46" s="783">
        <f t="shared" si="1"/>
        <v>-0.012</v>
      </c>
      <c r="L46" s="434">
        <v>999188</v>
      </c>
      <c r="M46" s="435">
        <v>999361</v>
      </c>
      <c r="N46" s="435">
        <f>L46-M46</f>
        <v>-173</v>
      </c>
      <c r="O46" s="435">
        <f t="shared" si="2"/>
        <v>173000</v>
      </c>
      <c r="P46" s="442">
        <f t="shared" si="3"/>
        <v>0.173</v>
      </c>
      <c r="Q46" s="750"/>
    </row>
    <row r="47" spans="1:17" ht="15.75" customHeight="1">
      <c r="A47" s="343">
        <v>31</v>
      </c>
      <c r="B47" s="445" t="s">
        <v>391</v>
      </c>
      <c r="C47" s="425">
        <v>4865022</v>
      </c>
      <c r="D47" s="451" t="s">
        <v>12</v>
      </c>
      <c r="E47" s="415" t="s">
        <v>354</v>
      </c>
      <c r="F47" s="425">
        <v>-1000</v>
      </c>
      <c r="G47" s="431">
        <v>56982</v>
      </c>
      <c r="H47" s="432">
        <v>56953</v>
      </c>
      <c r="I47" s="432">
        <f>G47-H47</f>
        <v>29</v>
      </c>
      <c r="J47" s="432">
        <f t="shared" si="0"/>
        <v>-29000</v>
      </c>
      <c r="K47" s="788">
        <f t="shared" si="1"/>
        <v>-0.029</v>
      </c>
      <c r="L47" s="431">
        <v>2551</v>
      </c>
      <c r="M47" s="432">
        <v>2504</v>
      </c>
      <c r="N47" s="432">
        <f>L47-M47</f>
        <v>47</v>
      </c>
      <c r="O47" s="432">
        <f t="shared" si="2"/>
        <v>-47000</v>
      </c>
      <c r="P47" s="433">
        <f t="shared" si="3"/>
        <v>-0.047</v>
      </c>
      <c r="Q47" s="568"/>
    </row>
    <row r="48" spans="1:17" ht="15.75" customHeight="1">
      <c r="A48" s="343"/>
      <c r="B48" s="447" t="s">
        <v>412</v>
      </c>
      <c r="C48" s="425"/>
      <c r="D48" s="451"/>
      <c r="E48" s="415"/>
      <c r="F48" s="425"/>
      <c r="G48" s="431"/>
      <c r="H48" s="432"/>
      <c r="I48" s="432"/>
      <c r="J48" s="432"/>
      <c r="K48" s="788"/>
      <c r="L48" s="431"/>
      <c r="M48" s="432"/>
      <c r="N48" s="432"/>
      <c r="O48" s="432"/>
      <c r="P48" s="433"/>
      <c r="Q48" s="568"/>
    </row>
    <row r="49" spans="1:17" ht="15.75" customHeight="1">
      <c r="A49" s="343">
        <v>32</v>
      </c>
      <c r="B49" s="445" t="s">
        <v>15</v>
      </c>
      <c r="C49" s="425">
        <v>5128463</v>
      </c>
      <c r="D49" s="451" t="s">
        <v>12</v>
      </c>
      <c r="E49" s="415" t="s">
        <v>354</v>
      </c>
      <c r="F49" s="425">
        <v>-1000</v>
      </c>
      <c r="G49" s="431">
        <v>999911</v>
      </c>
      <c r="H49" s="435">
        <v>1000199</v>
      </c>
      <c r="I49" s="432">
        <f>G49-H49</f>
        <v>-288</v>
      </c>
      <c r="J49" s="432">
        <f>$F49*I49</f>
        <v>288000</v>
      </c>
      <c r="K49" s="788">
        <f>J49/1000000</f>
        <v>0.288</v>
      </c>
      <c r="L49" s="431">
        <v>998731</v>
      </c>
      <c r="M49" s="432">
        <v>998731</v>
      </c>
      <c r="N49" s="432">
        <f>L49-M49</f>
        <v>0</v>
      </c>
      <c r="O49" s="432">
        <f>$F49*N49</f>
        <v>0</v>
      </c>
      <c r="P49" s="433">
        <f>O49/1000000</f>
        <v>0</v>
      </c>
      <c r="Q49" s="568"/>
    </row>
    <row r="50" spans="1:17" ht="22.5" customHeight="1">
      <c r="A50" s="343">
        <v>33</v>
      </c>
      <c r="B50" s="445" t="s">
        <v>16</v>
      </c>
      <c r="C50" s="425">
        <v>5128456</v>
      </c>
      <c r="D50" s="451" t="s">
        <v>12</v>
      </c>
      <c r="E50" s="415" t="s">
        <v>354</v>
      </c>
      <c r="F50" s="425">
        <v>-1000</v>
      </c>
      <c r="G50" s="434">
        <v>2438</v>
      </c>
      <c r="H50" s="344">
        <v>2438</v>
      </c>
      <c r="I50" s="435">
        <f>G50-H50</f>
        <v>0</v>
      </c>
      <c r="J50" s="435">
        <f>$F50*I50</f>
        <v>0</v>
      </c>
      <c r="K50" s="783">
        <f>J50/1000000</f>
        <v>0</v>
      </c>
      <c r="L50" s="434">
        <v>999995</v>
      </c>
      <c r="M50" s="435">
        <v>999995</v>
      </c>
      <c r="N50" s="435">
        <f>L50-M50</f>
        <v>0</v>
      </c>
      <c r="O50" s="435">
        <f>$F50*N50</f>
        <v>0</v>
      </c>
      <c r="P50" s="442">
        <f>O50/1000000</f>
        <v>0</v>
      </c>
      <c r="Q50" s="744"/>
    </row>
    <row r="51" spans="1:17" ht="17.25" customHeight="1">
      <c r="A51" s="343"/>
      <c r="B51" s="447" t="s">
        <v>416</v>
      </c>
      <c r="C51" s="425"/>
      <c r="D51" s="451"/>
      <c r="E51" s="415"/>
      <c r="F51" s="425"/>
      <c r="G51" s="434"/>
      <c r="H51" s="435"/>
      <c r="I51" s="435"/>
      <c r="J51" s="435"/>
      <c r="K51" s="783"/>
      <c r="L51" s="434"/>
      <c r="M51" s="435"/>
      <c r="N51" s="435"/>
      <c r="O51" s="435"/>
      <c r="P51" s="442"/>
      <c r="Q51" s="744"/>
    </row>
    <row r="52" spans="1:17" s="714" customFormat="1" ht="15.75" customHeight="1">
      <c r="A52" s="343">
        <v>34</v>
      </c>
      <c r="B52" s="445" t="s">
        <v>15</v>
      </c>
      <c r="C52" s="425">
        <v>4864903</v>
      </c>
      <c r="D52" s="451" t="s">
        <v>12</v>
      </c>
      <c r="E52" s="415" t="s">
        <v>354</v>
      </c>
      <c r="F52" s="425">
        <v>-1000</v>
      </c>
      <c r="G52" s="434">
        <v>999792</v>
      </c>
      <c r="H52" s="435">
        <v>999975</v>
      </c>
      <c r="I52" s="435">
        <f>G52-H52</f>
        <v>-183</v>
      </c>
      <c r="J52" s="435">
        <f>$F52*I52</f>
        <v>183000</v>
      </c>
      <c r="K52" s="783">
        <f>J52/1000000</f>
        <v>0.183</v>
      </c>
      <c r="L52" s="434">
        <v>999993</v>
      </c>
      <c r="M52" s="435">
        <v>999993</v>
      </c>
      <c r="N52" s="435">
        <f>L52-M52</f>
        <v>0</v>
      </c>
      <c r="O52" s="435">
        <f>$F52*N52</f>
        <v>0</v>
      </c>
      <c r="P52" s="442">
        <f>O52/1000000</f>
        <v>0</v>
      </c>
      <c r="Q52" s="718"/>
    </row>
    <row r="53" spans="1:17" s="714" customFormat="1" ht="15" customHeight="1">
      <c r="A53" s="343">
        <v>35</v>
      </c>
      <c r="B53" s="445" t="s">
        <v>16</v>
      </c>
      <c r="C53" s="425">
        <v>4864946</v>
      </c>
      <c r="D53" s="451" t="s">
        <v>12</v>
      </c>
      <c r="E53" s="415" t="s">
        <v>354</v>
      </c>
      <c r="F53" s="425">
        <v>-1000</v>
      </c>
      <c r="G53" s="434">
        <v>999817</v>
      </c>
      <c r="H53" s="435">
        <v>999976</v>
      </c>
      <c r="I53" s="435">
        <f>G53-H53</f>
        <v>-159</v>
      </c>
      <c r="J53" s="435">
        <f>$F53*I53</f>
        <v>159000</v>
      </c>
      <c r="K53" s="783">
        <f>J53/1000000</f>
        <v>0.159</v>
      </c>
      <c r="L53" s="434">
        <v>999995</v>
      </c>
      <c r="M53" s="435">
        <v>999995</v>
      </c>
      <c r="N53" s="435">
        <f>L53-M53</f>
        <v>0</v>
      </c>
      <c r="O53" s="435">
        <f>$F53*N53</f>
        <v>0</v>
      </c>
      <c r="P53" s="442">
        <f>O53/1000000</f>
        <v>0</v>
      </c>
      <c r="Q53" s="718"/>
    </row>
    <row r="54" spans="1:17" ht="15.75" customHeight="1">
      <c r="A54" s="343"/>
      <c r="B54" s="447" t="s">
        <v>389</v>
      </c>
      <c r="C54" s="425"/>
      <c r="D54" s="451"/>
      <c r="E54" s="415"/>
      <c r="F54" s="425"/>
      <c r="G54" s="431"/>
      <c r="H54" s="432"/>
      <c r="I54" s="432"/>
      <c r="J54" s="432"/>
      <c r="K54" s="788"/>
      <c r="L54" s="431"/>
      <c r="M54" s="432"/>
      <c r="N54" s="432"/>
      <c r="O54" s="432"/>
      <c r="P54" s="433"/>
      <c r="Q54" s="176"/>
    </row>
    <row r="55" spans="1:17" ht="15.75" customHeight="1">
      <c r="A55" s="343"/>
      <c r="B55" s="447" t="s">
        <v>45</v>
      </c>
      <c r="C55" s="425"/>
      <c r="D55" s="451"/>
      <c r="E55" s="415"/>
      <c r="F55" s="425"/>
      <c r="G55" s="431"/>
      <c r="H55" s="432"/>
      <c r="I55" s="432"/>
      <c r="J55" s="432"/>
      <c r="K55" s="788"/>
      <c r="L55" s="431"/>
      <c r="M55" s="432"/>
      <c r="N55" s="432"/>
      <c r="O55" s="432"/>
      <c r="P55" s="433"/>
      <c r="Q55" s="176"/>
    </row>
    <row r="56" spans="1:17" s="714" customFormat="1" ht="15.75" customHeight="1">
      <c r="A56" s="343">
        <v>36</v>
      </c>
      <c r="B56" s="445" t="s">
        <v>46</v>
      </c>
      <c r="C56" s="425">
        <v>4864843</v>
      </c>
      <c r="D56" s="451" t="s">
        <v>12</v>
      </c>
      <c r="E56" s="415" t="s">
        <v>354</v>
      </c>
      <c r="F56" s="425">
        <v>1000</v>
      </c>
      <c r="G56" s="434">
        <v>1766</v>
      </c>
      <c r="H56" s="435">
        <v>1764</v>
      </c>
      <c r="I56" s="435">
        <f t="shared" si="4"/>
        <v>2</v>
      </c>
      <c r="J56" s="435">
        <f t="shared" si="0"/>
        <v>2000</v>
      </c>
      <c r="K56" s="783">
        <f t="shared" si="1"/>
        <v>0.002</v>
      </c>
      <c r="L56" s="434">
        <v>23266</v>
      </c>
      <c r="M56" s="435">
        <v>22824</v>
      </c>
      <c r="N56" s="435">
        <f>L56-M56</f>
        <v>442</v>
      </c>
      <c r="O56" s="435">
        <f t="shared" si="2"/>
        <v>442000</v>
      </c>
      <c r="P56" s="442">
        <f t="shared" si="3"/>
        <v>0.442</v>
      </c>
      <c r="Q56" s="724"/>
    </row>
    <row r="57" spans="1:17" s="714" customFormat="1" ht="15.75" customHeight="1" thickBot="1">
      <c r="A57" s="751">
        <v>37</v>
      </c>
      <c r="B57" s="752" t="s">
        <v>47</v>
      </c>
      <c r="C57" s="409">
        <v>4864844</v>
      </c>
      <c r="D57" s="453" t="s">
        <v>12</v>
      </c>
      <c r="E57" s="416" t="s">
        <v>354</v>
      </c>
      <c r="F57" s="409">
        <v>1000</v>
      </c>
      <c r="G57" s="434">
        <v>214</v>
      </c>
      <c r="H57" s="723">
        <v>212</v>
      </c>
      <c r="I57" s="723">
        <f t="shared" si="4"/>
        <v>2</v>
      </c>
      <c r="J57" s="723">
        <f t="shared" si="0"/>
        <v>2000</v>
      </c>
      <c r="K57" s="790">
        <f t="shared" si="1"/>
        <v>0.002</v>
      </c>
      <c r="L57" s="434">
        <v>2697</v>
      </c>
      <c r="M57" s="723">
        <v>2550</v>
      </c>
      <c r="N57" s="723">
        <f>L57-M57</f>
        <v>147</v>
      </c>
      <c r="O57" s="723">
        <f t="shared" si="2"/>
        <v>147000</v>
      </c>
      <c r="P57" s="753">
        <f t="shared" si="3"/>
        <v>0.147</v>
      </c>
      <c r="Q57" s="754"/>
    </row>
    <row r="58" spans="1:17" ht="21.75" customHeight="1" thickBot="1" thickTop="1">
      <c r="A58" s="344"/>
      <c r="B58" s="766" t="s">
        <v>319</v>
      </c>
      <c r="C58" s="45"/>
      <c r="D58" s="452"/>
      <c r="E58" s="415"/>
      <c r="F58" s="45"/>
      <c r="G58" s="432"/>
      <c r="H58" s="432"/>
      <c r="I58" s="432"/>
      <c r="J58" s="432"/>
      <c r="K58" s="791"/>
      <c r="L58" s="432"/>
      <c r="M58" s="432"/>
      <c r="N58" s="432"/>
      <c r="O58" s="432"/>
      <c r="P58" s="432"/>
      <c r="Q58" s="212" t="str">
        <f>Q1</f>
        <v>SEPTEMBER-2014</v>
      </c>
    </row>
    <row r="59" spans="1:17" ht="15.75" customHeight="1" thickTop="1">
      <c r="A59" s="342"/>
      <c r="B59" s="444" t="s">
        <v>48</v>
      </c>
      <c r="C59" s="406"/>
      <c r="D59" s="454"/>
      <c r="E59" s="454"/>
      <c r="F59" s="406"/>
      <c r="G59" s="440"/>
      <c r="H59" s="439"/>
      <c r="I59" s="439"/>
      <c r="J59" s="439"/>
      <c r="K59" s="792"/>
      <c r="L59" s="440"/>
      <c r="M59" s="439"/>
      <c r="N59" s="439"/>
      <c r="O59" s="439"/>
      <c r="P59" s="441"/>
      <c r="Q59" s="175"/>
    </row>
    <row r="60" spans="1:17" ht="15.75" customHeight="1">
      <c r="A60" s="343">
        <v>38</v>
      </c>
      <c r="B60" s="448" t="s">
        <v>85</v>
      </c>
      <c r="C60" s="425">
        <v>4865169</v>
      </c>
      <c r="D60" s="452" t="s">
        <v>12</v>
      </c>
      <c r="E60" s="415" t="s">
        <v>354</v>
      </c>
      <c r="F60" s="425">
        <v>1000</v>
      </c>
      <c r="G60" s="431">
        <v>1274</v>
      </c>
      <c r="H60" s="432">
        <v>1277</v>
      </c>
      <c r="I60" s="432">
        <f t="shared" si="4"/>
        <v>-3</v>
      </c>
      <c r="J60" s="432">
        <f t="shared" si="0"/>
        <v>-3000</v>
      </c>
      <c r="K60" s="788">
        <f t="shared" si="1"/>
        <v>-0.003</v>
      </c>
      <c r="L60" s="431">
        <v>61321</v>
      </c>
      <c r="M60" s="432">
        <v>61304</v>
      </c>
      <c r="N60" s="432">
        <f>L60-M60</f>
        <v>17</v>
      </c>
      <c r="O60" s="432">
        <f t="shared" si="2"/>
        <v>17000</v>
      </c>
      <c r="P60" s="433">
        <f t="shared" si="3"/>
        <v>0.017</v>
      </c>
      <c r="Q60" s="176"/>
    </row>
    <row r="61" spans="1:17" ht="15.75" customHeight="1">
      <c r="A61" s="343"/>
      <c r="B61" s="446" t="s">
        <v>316</v>
      </c>
      <c r="C61" s="425"/>
      <c r="D61" s="452"/>
      <c r="E61" s="415"/>
      <c r="F61" s="425"/>
      <c r="G61" s="434"/>
      <c r="H61" s="435"/>
      <c r="I61" s="432"/>
      <c r="J61" s="432"/>
      <c r="K61" s="788"/>
      <c r="L61" s="434"/>
      <c r="M61" s="432"/>
      <c r="N61" s="432"/>
      <c r="O61" s="432"/>
      <c r="P61" s="433"/>
      <c r="Q61" s="176"/>
    </row>
    <row r="62" spans="1:17" s="714" customFormat="1" ht="15.75" customHeight="1">
      <c r="A62" s="343">
        <v>39</v>
      </c>
      <c r="B62" s="445" t="s">
        <v>315</v>
      </c>
      <c r="C62" s="425">
        <v>4864806</v>
      </c>
      <c r="D62" s="452" t="s">
        <v>12</v>
      </c>
      <c r="E62" s="415" t="s">
        <v>354</v>
      </c>
      <c r="F62" s="425">
        <v>125</v>
      </c>
      <c r="G62" s="434">
        <v>168402</v>
      </c>
      <c r="H62" s="435">
        <v>168402</v>
      </c>
      <c r="I62" s="435">
        <f>G62-H62</f>
        <v>0</v>
      </c>
      <c r="J62" s="435">
        <f>$F62*I62</f>
        <v>0</v>
      </c>
      <c r="K62" s="783">
        <f>J62/1000000</f>
        <v>0</v>
      </c>
      <c r="L62" s="434">
        <v>260374</v>
      </c>
      <c r="M62" s="435">
        <v>260399</v>
      </c>
      <c r="N62" s="435">
        <f>L62-M62</f>
        <v>-25</v>
      </c>
      <c r="O62" s="435">
        <f>$F62*N62</f>
        <v>-3125</v>
      </c>
      <c r="P62" s="442">
        <f>O62/1000000</f>
        <v>-0.003125</v>
      </c>
      <c r="Q62" s="724"/>
    </row>
    <row r="63" spans="1:17" ht="15.75" customHeight="1">
      <c r="A63" s="343"/>
      <c r="B63" s="370" t="s">
        <v>54</v>
      </c>
      <c r="C63" s="426"/>
      <c r="D63" s="455"/>
      <c r="E63" s="455"/>
      <c r="F63" s="426"/>
      <c r="G63" s="431"/>
      <c r="H63" s="432"/>
      <c r="I63" s="432"/>
      <c r="J63" s="432"/>
      <c r="K63" s="788"/>
      <c r="L63" s="431"/>
      <c r="M63" s="432"/>
      <c r="N63" s="432"/>
      <c r="O63" s="432"/>
      <c r="P63" s="433"/>
      <c r="Q63" s="176"/>
    </row>
    <row r="64" spans="1:17" ht="15.75" customHeight="1">
      <c r="A64" s="343">
        <v>40</v>
      </c>
      <c r="B64" s="449" t="s">
        <v>55</v>
      </c>
      <c r="C64" s="426">
        <v>4865090</v>
      </c>
      <c r="D64" s="456" t="s">
        <v>12</v>
      </c>
      <c r="E64" s="415" t="s">
        <v>354</v>
      </c>
      <c r="F64" s="426">
        <v>100</v>
      </c>
      <c r="G64" s="431">
        <v>9371</v>
      </c>
      <c r="H64" s="432">
        <v>9384</v>
      </c>
      <c r="I64" s="432">
        <f>G64-H64</f>
        <v>-13</v>
      </c>
      <c r="J64" s="432">
        <f>$F64*I64</f>
        <v>-1300</v>
      </c>
      <c r="K64" s="788">
        <f>J64/1000000</f>
        <v>-0.0013</v>
      </c>
      <c r="L64" s="431">
        <v>29011</v>
      </c>
      <c r="M64" s="432">
        <v>28975</v>
      </c>
      <c r="N64" s="432">
        <f>L64-M64</f>
        <v>36</v>
      </c>
      <c r="O64" s="432">
        <f>$F64*N64</f>
        <v>3600</v>
      </c>
      <c r="P64" s="433">
        <f>O64/1000000</f>
        <v>0.0036</v>
      </c>
      <c r="Q64" s="529"/>
    </row>
    <row r="65" spans="1:17" ht="15.75" customHeight="1">
      <c r="A65" s="343">
        <v>41</v>
      </c>
      <c r="B65" s="449" t="s">
        <v>56</v>
      </c>
      <c r="C65" s="426">
        <v>4902519</v>
      </c>
      <c r="D65" s="456" t="s">
        <v>12</v>
      </c>
      <c r="E65" s="415" t="s">
        <v>354</v>
      </c>
      <c r="F65" s="426">
        <v>100</v>
      </c>
      <c r="G65" s="431">
        <v>11078</v>
      </c>
      <c r="H65" s="432">
        <v>11043</v>
      </c>
      <c r="I65" s="432">
        <f>G65-H65</f>
        <v>35</v>
      </c>
      <c r="J65" s="432">
        <f>$F65*I65</f>
        <v>3500</v>
      </c>
      <c r="K65" s="788">
        <f>J65/1000000</f>
        <v>0.0035</v>
      </c>
      <c r="L65" s="431">
        <v>57163</v>
      </c>
      <c r="M65" s="432">
        <v>56538</v>
      </c>
      <c r="N65" s="432">
        <f>L65-M65</f>
        <v>625</v>
      </c>
      <c r="O65" s="432">
        <f>$F65*N65</f>
        <v>62500</v>
      </c>
      <c r="P65" s="433">
        <f>O65/1000000</f>
        <v>0.0625</v>
      </c>
      <c r="Q65" s="176"/>
    </row>
    <row r="66" spans="1:17" ht="15.75" customHeight="1">
      <c r="A66" s="343">
        <v>42</v>
      </c>
      <c r="B66" s="449" t="s">
        <v>57</v>
      </c>
      <c r="C66" s="426">
        <v>4902520</v>
      </c>
      <c r="D66" s="456" t="s">
        <v>12</v>
      </c>
      <c r="E66" s="415" t="s">
        <v>354</v>
      </c>
      <c r="F66" s="426">
        <v>100</v>
      </c>
      <c r="G66" s="431">
        <v>17255</v>
      </c>
      <c r="H66" s="432">
        <v>17219</v>
      </c>
      <c r="I66" s="432">
        <f>G66-H66</f>
        <v>36</v>
      </c>
      <c r="J66" s="432">
        <f>$F66*I66</f>
        <v>3600</v>
      </c>
      <c r="K66" s="788">
        <f>J66/1000000</f>
        <v>0.0036</v>
      </c>
      <c r="L66" s="431">
        <v>60073</v>
      </c>
      <c r="M66" s="432">
        <v>58961</v>
      </c>
      <c r="N66" s="432">
        <f>L66-M66</f>
        <v>1112</v>
      </c>
      <c r="O66" s="432">
        <f>$F66*N66</f>
        <v>111200</v>
      </c>
      <c r="P66" s="433">
        <f>O66/1000000</f>
        <v>0.1112</v>
      </c>
      <c r="Q66" s="176"/>
    </row>
    <row r="67" spans="1:17" ht="15.75" customHeight="1">
      <c r="A67" s="343"/>
      <c r="B67" s="370" t="s">
        <v>58</v>
      </c>
      <c r="C67" s="426"/>
      <c r="D67" s="455"/>
      <c r="E67" s="455"/>
      <c r="F67" s="426"/>
      <c r="G67" s="431"/>
      <c r="H67" s="432"/>
      <c r="I67" s="432"/>
      <c r="J67" s="432"/>
      <c r="K67" s="788"/>
      <c r="L67" s="431"/>
      <c r="M67" s="432"/>
      <c r="N67" s="432"/>
      <c r="O67" s="432"/>
      <c r="P67" s="433"/>
      <c r="Q67" s="176"/>
    </row>
    <row r="68" spans="1:17" s="714" customFormat="1" ht="15.75" customHeight="1">
      <c r="A68" s="343">
        <v>43</v>
      </c>
      <c r="B68" s="449" t="s">
        <v>59</v>
      </c>
      <c r="C68" s="426">
        <v>4902554</v>
      </c>
      <c r="D68" s="456" t="s">
        <v>12</v>
      </c>
      <c r="E68" s="415" t="s">
        <v>354</v>
      </c>
      <c r="F68" s="426">
        <v>100</v>
      </c>
      <c r="G68" s="434">
        <v>3887</v>
      </c>
      <c r="H68" s="435">
        <v>3801</v>
      </c>
      <c r="I68" s="435">
        <f>G68-H68</f>
        <v>86</v>
      </c>
      <c r="J68" s="435">
        <f>$F68*I68</f>
        <v>8600</v>
      </c>
      <c r="K68" s="783">
        <f>J68/1000000</f>
        <v>0.0086</v>
      </c>
      <c r="L68" s="434">
        <v>3814</v>
      </c>
      <c r="M68" s="435">
        <v>3223</v>
      </c>
      <c r="N68" s="435">
        <f>L68-M68</f>
        <v>591</v>
      </c>
      <c r="O68" s="435">
        <f>$F68*N68</f>
        <v>59100</v>
      </c>
      <c r="P68" s="442">
        <f>O68/1000000</f>
        <v>0.0591</v>
      </c>
      <c r="Q68" s="724"/>
    </row>
    <row r="69" spans="1:17" s="714" customFormat="1" ht="15.75" customHeight="1">
      <c r="A69" s="343">
        <v>44</v>
      </c>
      <c r="B69" s="449" t="s">
        <v>60</v>
      </c>
      <c r="C69" s="426">
        <v>4902522</v>
      </c>
      <c r="D69" s="456" t="s">
        <v>12</v>
      </c>
      <c r="E69" s="415" t="s">
        <v>354</v>
      </c>
      <c r="F69" s="426">
        <v>100</v>
      </c>
      <c r="G69" s="434">
        <v>840</v>
      </c>
      <c r="H69" s="435">
        <v>840</v>
      </c>
      <c r="I69" s="435">
        <f aca="true" t="shared" si="6" ref="I69:I74">G69-H69</f>
        <v>0</v>
      </c>
      <c r="J69" s="435">
        <f aca="true" t="shared" si="7" ref="J69:J74">$F69*I69</f>
        <v>0</v>
      </c>
      <c r="K69" s="783">
        <f aca="true" t="shared" si="8" ref="K69:K74">J69/1000000</f>
        <v>0</v>
      </c>
      <c r="L69" s="434">
        <v>185</v>
      </c>
      <c r="M69" s="435">
        <v>185</v>
      </c>
      <c r="N69" s="435">
        <f aca="true" t="shared" si="9" ref="N69:N74">L69-M69</f>
        <v>0</v>
      </c>
      <c r="O69" s="435">
        <f aca="true" t="shared" si="10" ref="O69:O74">$F69*N69</f>
        <v>0</v>
      </c>
      <c r="P69" s="442">
        <f aca="true" t="shared" si="11" ref="P69:P74">O69/1000000</f>
        <v>0</v>
      </c>
      <c r="Q69" s="724"/>
    </row>
    <row r="70" spans="1:17" s="714" customFormat="1" ht="15.75" customHeight="1">
      <c r="A70" s="343">
        <v>45</v>
      </c>
      <c r="B70" s="449" t="s">
        <v>61</v>
      </c>
      <c r="C70" s="426">
        <v>4902523</v>
      </c>
      <c r="D70" s="456" t="s">
        <v>12</v>
      </c>
      <c r="E70" s="415" t="s">
        <v>354</v>
      </c>
      <c r="F70" s="426">
        <v>100</v>
      </c>
      <c r="G70" s="434">
        <v>999815</v>
      </c>
      <c r="H70" s="435">
        <v>999815</v>
      </c>
      <c r="I70" s="435">
        <f t="shared" si="6"/>
        <v>0</v>
      </c>
      <c r="J70" s="435">
        <f t="shared" si="7"/>
        <v>0</v>
      </c>
      <c r="K70" s="783">
        <f t="shared" si="8"/>
        <v>0</v>
      </c>
      <c r="L70" s="434">
        <v>999943</v>
      </c>
      <c r="M70" s="435">
        <v>999943</v>
      </c>
      <c r="N70" s="435">
        <f t="shared" si="9"/>
        <v>0</v>
      </c>
      <c r="O70" s="435">
        <f t="shared" si="10"/>
        <v>0</v>
      </c>
      <c r="P70" s="442">
        <f t="shared" si="11"/>
        <v>0</v>
      </c>
      <c r="Q70" s="724"/>
    </row>
    <row r="71" spans="1:17" s="714" customFormat="1" ht="15.75" customHeight="1">
      <c r="A71" s="343">
        <v>46</v>
      </c>
      <c r="B71" s="449" t="s">
        <v>62</v>
      </c>
      <c r="C71" s="426">
        <v>4902547</v>
      </c>
      <c r="D71" s="456" t="s">
        <v>12</v>
      </c>
      <c r="E71" s="415" t="s">
        <v>354</v>
      </c>
      <c r="F71" s="426">
        <v>100</v>
      </c>
      <c r="G71" s="434">
        <v>5885</v>
      </c>
      <c r="H71" s="435">
        <v>5885</v>
      </c>
      <c r="I71" s="435">
        <f>G71-H71</f>
        <v>0</v>
      </c>
      <c r="J71" s="435">
        <f>$F71*I71</f>
        <v>0</v>
      </c>
      <c r="K71" s="783">
        <f>J71/1000000</f>
        <v>0</v>
      </c>
      <c r="L71" s="434">
        <v>8891</v>
      </c>
      <c r="M71" s="435">
        <v>8891</v>
      </c>
      <c r="N71" s="435">
        <f>L71-M71</f>
        <v>0</v>
      </c>
      <c r="O71" s="435">
        <f>$F71*N71</f>
        <v>0</v>
      </c>
      <c r="P71" s="442">
        <f>O71/1000000</f>
        <v>0</v>
      </c>
      <c r="Q71" s="724"/>
    </row>
    <row r="72" spans="1:17" s="714" customFormat="1" ht="15.75" customHeight="1">
      <c r="A72" s="343">
        <v>47</v>
      </c>
      <c r="B72" s="449" t="s">
        <v>63</v>
      </c>
      <c r="C72" s="426">
        <v>4902605</v>
      </c>
      <c r="D72" s="456" t="s">
        <v>12</v>
      </c>
      <c r="E72" s="415" t="s">
        <v>354</v>
      </c>
      <c r="F72" s="725">
        <v>1333.33</v>
      </c>
      <c r="G72" s="434">
        <v>0</v>
      </c>
      <c r="H72" s="435">
        <v>0</v>
      </c>
      <c r="I72" s="435">
        <f t="shared" si="6"/>
        <v>0</v>
      </c>
      <c r="J72" s="435">
        <f t="shared" si="7"/>
        <v>0</v>
      </c>
      <c r="K72" s="783">
        <f t="shared" si="8"/>
        <v>0</v>
      </c>
      <c r="L72" s="434">
        <v>0</v>
      </c>
      <c r="M72" s="435">
        <v>0</v>
      </c>
      <c r="N72" s="435">
        <f t="shared" si="9"/>
        <v>0</v>
      </c>
      <c r="O72" s="435">
        <f t="shared" si="10"/>
        <v>0</v>
      </c>
      <c r="P72" s="442">
        <f t="shared" si="11"/>
        <v>0</v>
      </c>
      <c r="Q72" s="727"/>
    </row>
    <row r="73" spans="1:17" ht="15.75" customHeight="1">
      <c r="A73" s="343">
        <v>48</v>
      </c>
      <c r="B73" s="449" t="s">
        <v>64</v>
      </c>
      <c r="C73" s="426">
        <v>4902526</v>
      </c>
      <c r="D73" s="456" t="s">
        <v>12</v>
      </c>
      <c r="E73" s="415" t="s">
        <v>354</v>
      </c>
      <c r="F73" s="426">
        <v>100</v>
      </c>
      <c r="G73" s="431">
        <v>17551</v>
      </c>
      <c r="H73" s="432">
        <v>17514</v>
      </c>
      <c r="I73" s="432">
        <f t="shared" si="6"/>
        <v>37</v>
      </c>
      <c r="J73" s="432">
        <f t="shared" si="7"/>
        <v>3700</v>
      </c>
      <c r="K73" s="788">
        <f t="shared" si="8"/>
        <v>0.0037</v>
      </c>
      <c r="L73" s="431">
        <v>19249</v>
      </c>
      <c r="M73" s="432">
        <v>18857</v>
      </c>
      <c r="N73" s="432">
        <f t="shared" si="9"/>
        <v>392</v>
      </c>
      <c r="O73" s="432">
        <f t="shared" si="10"/>
        <v>39200</v>
      </c>
      <c r="P73" s="433">
        <f t="shared" si="11"/>
        <v>0.0392</v>
      </c>
      <c r="Q73" s="176"/>
    </row>
    <row r="74" spans="1:17" s="714" customFormat="1" ht="15.75" customHeight="1">
      <c r="A74" s="343">
        <v>49</v>
      </c>
      <c r="B74" s="449" t="s">
        <v>65</v>
      </c>
      <c r="C74" s="426">
        <v>4902529</v>
      </c>
      <c r="D74" s="456" t="s">
        <v>12</v>
      </c>
      <c r="E74" s="415" t="s">
        <v>354</v>
      </c>
      <c r="F74" s="725">
        <v>44.44</v>
      </c>
      <c r="G74" s="434">
        <v>998168</v>
      </c>
      <c r="H74" s="435">
        <v>998200</v>
      </c>
      <c r="I74" s="435">
        <f t="shared" si="6"/>
        <v>-32</v>
      </c>
      <c r="J74" s="435">
        <f t="shared" si="7"/>
        <v>-1422.08</v>
      </c>
      <c r="K74" s="783">
        <f t="shared" si="8"/>
        <v>-0.0014220799999999998</v>
      </c>
      <c r="L74" s="434">
        <v>489</v>
      </c>
      <c r="M74" s="435">
        <v>312</v>
      </c>
      <c r="N74" s="435">
        <f t="shared" si="9"/>
        <v>177</v>
      </c>
      <c r="O74" s="435">
        <f t="shared" si="10"/>
        <v>7865.879999999999</v>
      </c>
      <c r="P74" s="442">
        <f t="shared" si="11"/>
        <v>0.007865879999999999</v>
      </c>
      <c r="Q74" s="727"/>
    </row>
    <row r="75" spans="1:17" ht="15.75" customHeight="1">
      <c r="A75" s="343"/>
      <c r="B75" s="370" t="s">
        <v>66</v>
      </c>
      <c r="C75" s="426"/>
      <c r="D75" s="455"/>
      <c r="E75" s="455"/>
      <c r="F75" s="426"/>
      <c r="G75" s="431"/>
      <c r="H75" s="432"/>
      <c r="I75" s="432"/>
      <c r="J75" s="432"/>
      <c r="K75" s="788"/>
      <c r="L75" s="431"/>
      <c r="M75" s="432"/>
      <c r="N75" s="432"/>
      <c r="O75" s="432"/>
      <c r="P75" s="433"/>
      <c r="Q75" s="176"/>
    </row>
    <row r="76" spans="1:17" ht="15.75" customHeight="1">
      <c r="A76" s="343">
        <v>50</v>
      </c>
      <c r="B76" s="449" t="s">
        <v>67</v>
      </c>
      <c r="C76" s="426">
        <v>4865091</v>
      </c>
      <c r="D76" s="456" t="s">
        <v>12</v>
      </c>
      <c r="E76" s="415" t="s">
        <v>354</v>
      </c>
      <c r="F76" s="426">
        <v>500</v>
      </c>
      <c r="G76" s="431">
        <v>5629</v>
      </c>
      <c r="H76" s="432">
        <v>5629</v>
      </c>
      <c r="I76" s="432">
        <f>G76-H76</f>
        <v>0</v>
      </c>
      <c r="J76" s="432">
        <f>$F76*I76</f>
        <v>0</v>
      </c>
      <c r="K76" s="788">
        <f>J76/1000000</f>
        <v>0</v>
      </c>
      <c r="L76" s="431">
        <v>31115</v>
      </c>
      <c r="M76" s="432">
        <v>30768</v>
      </c>
      <c r="N76" s="432">
        <f>L76-M76</f>
        <v>347</v>
      </c>
      <c r="O76" s="432">
        <f>$F76*N76</f>
        <v>173500</v>
      </c>
      <c r="P76" s="433">
        <f>O76/1000000</f>
        <v>0.1735</v>
      </c>
      <c r="Q76" s="561"/>
    </row>
    <row r="77" spans="1:17" ht="15.75" customHeight="1">
      <c r="A77" s="343">
        <v>51</v>
      </c>
      <c r="B77" s="449" t="s">
        <v>68</v>
      </c>
      <c r="C77" s="426">
        <v>4902530</v>
      </c>
      <c r="D77" s="456" t="s">
        <v>12</v>
      </c>
      <c r="E77" s="415" t="s">
        <v>354</v>
      </c>
      <c r="F77" s="426">
        <v>500</v>
      </c>
      <c r="G77" s="431">
        <v>3786</v>
      </c>
      <c r="H77" s="432">
        <v>3786</v>
      </c>
      <c r="I77" s="432">
        <f>G77-H77</f>
        <v>0</v>
      </c>
      <c r="J77" s="432">
        <f>$F77*I77</f>
        <v>0</v>
      </c>
      <c r="K77" s="788">
        <f>J77/1000000</f>
        <v>0</v>
      </c>
      <c r="L77" s="431">
        <v>28941</v>
      </c>
      <c r="M77" s="432">
        <v>28675</v>
      </c>
      <c r="N77" s="432">
        <f>L77-M77</f>
        <v>266</v>
      </c>
      <c r="O77" s="432">
        <f>$F77*N77</f>
        <v>133000</v>
      </c>
      <c r="P77" s="433">
        <f>O77/1000000</f>
        <v>0.133</v>
      </c>
      <c r="Q77" s="176"/>
    </row>
    <row r="78" spans="1:17" ht="15.75" customHeight="1">
      <c r="A78" s="343">
        <v>52</v>
      </c>
      <c r="B78" s="449" t="s">
        <v>69</v>
      </c>
      <c r="C78" s="426">
        <v>4902531</v>
      </c>
      <c r="D78" s="456" t="s">
        <v>12</v>
      </c>
      <c r="E78" s="415" t="s">
        <v>354</v>
      </c>
      <c r="F78" s="426">
        <v>500</v>
      </c>
      <c r="G78" s="431">
        <v>6158</v>
      </c>
      <c r="H78" s="432">
        <v>6077</v>
      </c>
      <c r="I78" s="432">
        <f>G78-H78</f>
        <v>81</v>
      </c>
      <c r="J78" s="432">
        <f>$F78*I78</f>
        <v>40500</v>
      </c>
      <c r="K78" s="788">
        <f>J78/1000000</f>
        <v>0.0405</v>
      </c>
      <c r="L78" s="431">
        <v>14891</v>
      </c>
      <c r="M78" s="432">
        <v>14885</v>
      </c>
      <c r="N78" s="432">
        <f>L78-M78</f>
        <v>6</v>
      </c>
      <c r="O78" s="432">
        <f>$F78*N78</f>
        <v>3000</v>
      </c>
      <c r="P78" s="433">
        <f>O78/1000000</f>
        <v>0.003</v>
      </c>
      <c r="Q78" s="176"/>
    </row>
    <row r="79" spans="1:17" ht="15.75" customHeight="1">
      <c r="A79" s="343">
        <v>53</v>
      </c>
      <c r="B79" s="449" t="s">
        <v>70</v>
      </c>
      <c r="C79" s="426">
        <v>4865072</v>
      </c>
      <c r="D79" s="456" t="s">
        <v>12</v>
      </c>
      <c r="E79" s="415" t="s">
        <v>354</v>
      </c>
      <c r="F79" s="725">
        <v>666.6666666666666</v>
      </c>
      <c r="G79" s="434">
        <v>1131</v>
      </c>
      <c r="H79" s="435">
        <v>1057</v>
      </c>
      <c r="I79" s="435">
        <f>G79-H79</f>
        <v>74</v>
      </c>
      <c r="J79" s="435">
        <f>$F79*I79</f>
        <v>49333.33333333333</v>
      </c>
      <c r="K79" s="783">
        <f>J79/1000000</f>
        <v>0.049333333333333326</v>
      </c>
      <c r="L79" s="434">
        <v>935</v>
      </c>
      <c r="M79" s="435">
        <v>926</v>
      </c>
      <c r="N79" s="435">
        <f>L79-M79</f>
        <v>9</v>
      </c>
      <c r="O79" s="435">
        <f>$F79*N79</f>
        <v>6000</v>
      </c>
      <c r="P79" s="442">
        <f>O79/1000000</f>
        <v>0.006</v>
      </c>
      <c r="Q79" s="724"/>
    </row>
    <row r="80" spans="1:17" ht="15.75" customHeight="1">
      <c r="A80" s="343"/>
      <c r="B80" s="370" t="s">
        <v>72</v>
      </c>
      <c r="C80" s="426"/>
      <c r="D80" s="455"/>
      <c r="E80" s="455"/>
      <c r="F80" s="426"/>
      <c r="G80" s="431"/>
      <c r="H80" s="432"/>
      <c r="I80" s="432"/>
      <c r="J80" s="432"/>
      <c r="K80" s="788"/>
      <c r="L80" s="431"/>
      <c r="M80" s="432"/>
      <c r="N80" s="432"/>
      <c r="O80" s="432"/>
      <c r="P80" s="433"/>
      <c r="Q80" s="176"/>
    </row>
    <row r="81" spans="1:17" s="714" customFormat="1" ht="15.75" customHeight="1">
      <c r="A81" s="343">
        <v>54</v>
      </c>
      <c r="B81" s="449" t="s">
        <v>65</v>
      </c>
      <c r="C81" s="426">
        <v>4902568</v>
      </c>
      <c r="D81" s="456" t="s">
        <v>12</v>
      </c>
      <c r="E81" s="415" t="s">
        <v>354</v>
      </c>
      <c r="F81" s="426">
        <v>100</v>
      </c>
      <c r="G81" s="434">
        <v>999965</v>
      </c>
      <c r="H81" s="435">
        <v>999996</v>
      </c>
      <c r="I81" s="435">
        <f aca="true" t="shared" si="12" ref="I81:I86">G81-H81</f>
        <v>-31</v>
      </c>
      <c r="J81" s="435">
        <f aca="true" t="shared" si="13" ref="J81:J86">$F81*I81</f>
        <v>-3100</v>
      </c>
      <c r="K81" s="783">
        <f aca="true" t="shared" si="14" ref="K81:K86">J81/1000000</f>
        <v>-0.0031</v>
      </c>
      <c r="L81" s="434">
        <v>21</v>
      </c>
      <c r="M81" s="435">
        <v>19</v>
      </c>
      <c r="N81" s="435">
        <f aca="true" t="shared" si="15" ref="N81:N86">L81-M81</f>
        <v>2</v>
      </c>
      <c r="O81" s="435">
        <f aca="true" t="shared" si="16" ref="O81:O86">$F81*N81</f>
        <v>200</v>
      </c>
      <c r="P81" s="442">
        <f aca="true" t="shared" si="17" ref="P81:P86">O81/1000000</f>
        <v>0.0002</v>
      </c>
      <c r="Q81" s="724"/>
    </row>
    <row r="82" spans="1:17" ht="15.75" customHeight="1">
      <c r="A82" s="343">
        <v>55</v>
      </c>
      <c r="B82" s="449" t="s">
        <v>73</v>
      </c>
      <c r="C82" s="426">
        <v>4902536</v>
      </c>
      <c r="D82" s="456" t="s">
        <v>12</v>
      </c>
      <c r="E82" s="415" t="s">
        <v>354</v>
      </c>
      <c r="F82" s="426">
        <v>100</v>
      </c>
      <c r="G82" s="431">
        <v>7786</v>
      </c>
      <c r="H82" s="432">
        <v>7787</v>
      </c>
      <c r="I82" s="432">
        <f t="shared" si="12"/>
        <v>-1</v>
      </c>
      <c r="J82" s="432">
        <f t="shared" si="13"/>
        <v>-100</v>
      </c>
      <c r="K82" s="788">
        <f t="shared" si="14"/>
        <v>-0.0001</v>
      </c>
      <c r="L82" s="431">
        <v>15271</v>
      </c>
      <c r="M82" s="432">
        <v>15276</v>
      </c>
      <c r="N82" s="432">
        <f t="shared" si="15"/>
        <v>-5</v>
      </c>
      <c r="O82" s="432">
        <f t="shared" si="16"/>
        <v>-500</v>
      </c>
      <c r="P82" s="433">
        <f t="shared" si="17"/>
        <v>-0.0005</v>
      </c>
      <c r="Q82" s="176"/>
    </row>
    <row r="83" spans="1:17" ht="15.75" customHeight="1">
      <c r="A83" s="343">
        <v>56</v>
      </c>
      <c r="B83" s="449" t="s">
        <v>86</v>
      </c>
      <c r="C83" s="426">
        <v>4902537</v>
      </c>
      <c r="D83" s="456" t="s">
        <v>12</v>
      </c>
      <c r="E83" s="415" t="s">
        <v>354</v>
      </c>
      <c r="F83" s="426">
        <v>100</v>
      </c>
      <c r="G83" s="431">
        <v>23592</v>
      </c>
      <c r="H83" s="432">
        <v>23542</v>
      </c>
      <c r="I83" s="432">
        <f t="shared" si="12"/>
        <v>50</v>
      </c>
      <c r="J83" s="432">
        <f t="shared" si="13"/>
        <v>5000</v>
      </c>
      <c r="K83" s="788">
        <f t="shared" si="14"/>
        <v>0.005</v>
      </c>
      <c r="L83" s="431">
        <v>57127</v>
      </c>
      <c r="M83" s="432">
        <v>56878</v>
      </c>
      <c r="N83" s="432">
        <f t="shared" si="15"/>
        <v>249</v>
      </c>
      <c r="O83" s="432">
        <f t="shared" si="16"/>
        <v>24900</v>
      </c>
      <c r="P83" s="433">
        <f t="shared" si="17"/>
        <v>0.0249</v>
      </c>
      <c r="Q83" s="176"/>
    </row>
    <row r="84" spans="1:17" ht="15.75" customHeight="1">
      <c r="A84" s="343">
        <v>57</v>
      </c>
      <c r="B84" s="449" t="s">
        <v>74</v>
      </c>
      <c r="C84" s="426">
        <v>4902579</v>
      </c>
      <c r="D84" s="456" t="s">
        <v>12</v>
      </c>
      <c r="E84" s="415" t="s">
        <v>354</v>
      </c>
      <c r="F84" s="426">
        <v>100</v>
      </c>
      <c r="G84" s="434">
        <v>4490</v>
      </c>
      <c r="H84" s="435">
        <v>4490</v>
      </c>
      <c r="I84" s="435">
        <f t="shared" si="12"/>
        <v>0</v>
      </c>
      <c r="J84" s="435">
        <f t="shared" si="13"/>
        <v>0</v>
      </c>
      <c r="K84" s="783">
        <f t="shared" si="14"/>
        <v>0</v>
      </c>
      <c r="L84" s="434">
        <v>999953</v>
      </c>
      <c r="M84" s="435">
        <v>999953</v>
      </c>
      <c r="N84" s="435">
        <f t="shared" si="15"/>
        <v>0</v>
      </c>
      <c r="O84" s="435">
        <f t="shared" si="16"/>
        <v>0</v>
      </c>
      <c r="P84" s="442">
        <f t="shared" si="17"/>
        <v>0</v>
      </c>
      <c r="Q84" s="561"/>
    </row>
    <row r="85" spans="1:17" ht="15.75" customHeight="1">
      <c r="A85" s="343">
        <v>58</v>
      </c>
      <c r="B85" s="449" t="s">
        <v>75</v>
      </c>
      <c r="C85" s="426">
        <v>4902539</v>
      </c>
      <c r="D85" s="456" t="s">
        <v>12</v>
      </c>
      <c r="E85" s="415" t="s">
        <v>354</v>
      </c>
      <c r="F85" s="426">
        <v>100</v>
      </c>
      <c r="G85" s="431">
        <v>998622</v>
      </c>
      <c r="H85" s="432">
        <v>998627</v>
      </c>
      <c r="I85" s="432">
        <f t="shared" si="12"/>
        <v>-5</v>
      </c>
      <c r="J85" s="432">
        <f t="shared" si="13"/>
        <v>-500</v>
      </c>
      <c r="K85" s="788">
        <f t="shared" si="14"/>
        <v>-0.0005</v>
      </c>
      <c r="L85" s="431">
        <v>61</v>
      </c>
      <c r="M85" s="432">
        <v>69</v>
      </c>
      <c r="N85" s="432">
        <f t="shared" si="15"/>
        <v>-8</v>
      </c>
      <c r="O85" s="432">
        <f t="shared" si="16"/>
        <v>-800</v>
      </c>
      <c r="P85" s="433">
        <f t="shared" si="17"/>
        <v>-0.0008</v>
      </c>
      <c r="Q85" s="176"/>
    </row>
    <row r="86" spans="1:17" ht="15.75" customHeight="1">
      <c r="A86" s="343">
        <v>59</v>
      </c>
      <c r="B86" s="449" t="s">
        <v>61</v>
      </c>
      <c r="C86" s="426">
        <v>4902540</v>
      </c>
      <c r="D86" s="456" t="s">
        <v>12</v>
      </c>
      <c r="E86" s="415" t="s">
        <v>354</v>
      </c>
      <c r="F86" s="426">
        <v>100</v>
      </c>
      <c r="G86" s="431">
        <v>15</v>
      </c>
      <c r="H86" s="432">
        <v>15</v>
      </c>
      <c r="I86" s="432">
        <f t="shared" si="12"/>
        <v>0</v>
      </c>
      <c r="J86" s="432">
        <f t="shared" si="13"/>
        <v>0</v>
      </c>
      <c r="K86" s="788">
        <f t="shared" si="14"/>
        <v>0</v>
      </c>
      <c r="L86" s="431">
        <v>13398</v>
      </c>
      <c r="M86" s="432">
        <v>13398</v>
      </c>
      <c r="N86" s="432">
        <f t="shared" si="15"/>
        <v>0</v>
      </c>
      <c r="O86" s="432">
        <f t="shared" si="16"/>
        <v>0</v>
      </c>
      <c r="P86" s="433">
        <f t="shared" si="17"/>
        <v>0</v>
      </c>
      <c r="Q86" s="176"/>
    </row>
    <row r="87" spans="1:17" ht="15.75" customHeight="1">
      <c r="A87" s="343"/>
      <c r="B87" s="370" t="s">
        <v>76</v>
      </c>
      <c r="C87" s="426"/>
      <c r="D87" s="455"/>
      <c r="E87" s="455"/>
      <c r="F87" s="426"/>
      <c r="G87" s="431"/>
      <c r="H87" s="432"/>
      <c r="I87" s="432"/>
      <c r="J87" s="432"/>
      <c r="K87" s="788"/>
      <c r="L87" s="431"/>
      <c r="M87" s="432"/>
      <c r="N87" s="432"/>
      <c r="O87" s="432"/>
      <c r="P87" s="433"/>
      <c r="Q87" s="176"/>
    </row>
    <row r="88" spans="1:17" s="755" customFormat="1" ht="15.75" customHeight="1">
      <c r="A88" s="343">
        <v>60</v>
      </c>
      <c r="B88" s="449" t="s">
        <v>77</v>
      </c>
      <c r="C88" s="426">
        <v>4902551</v>
      </c>
      <c r="D88" s="456" t="s">
        <v>12</v>
      </c>
      <c r="E88" s="415" t="s">
        <v>354</v>
      </c>
      <c r="F88" s="426">
        <v>100</v>
      </c>
      <c r="G88" s="431">
        <v>174140</v>
      </c>
      <c r="H88" s="432">
        <v>173287</v>
      </c>
      <c r="I88" s="432">
        <f>G88-H88</f>
        <v>853</v>
      </c>
      <c r="J88" s="432">
        <f>$F88*I88</f>
        <v>85300</v>
      </c>
      <c r="K88" s="788">
        <f>J88/1000000</f>
        <v>0.0853</v>
      </c>
      <c r="L88" s="431">
        <v>49974</v>
      </c>
      <c r="M88" s="432">
        <v>49581</v>
      </c>
      <c r="N88" s="432">
        <f>L88-M88</f>
        <v>393</v>
      </c>
      <c r="O88" s="432">
        <f>$F88*N88</f>
        <v>39300</v>
      </c>
      <c r="P88" s="433">
        <f>O88/1000000</f>
        <v>0.0393</v>
      </c>
      <c r="Q88" s="176"/>
    </row>
    <row r="89" spans="1:17" ht="15.75" customHeight="1">
      <c r="A89" s="343">
        <v>61</v>
      </c>
      <c r="B89" s="449" t="s">
        <v>78</v>
      </c>
      <c r="C89" s="426">
        <v>4902542</v>
      </c>
      <c r="D89" s="456" t="s">
        <v>12</v>
      </c>
      <c r="E89" s="415" t="s">
        <v>354</v>
      </c>
      <c r="F89" s="426">
        <v>100</v>
      </c>
      <c r="G89" s="431">
        <v>16862</v>
      </c>
      <c r="H89" s="432">
        <v>16478</v>
      </c>
      <c r="I89" s="432">
        <f>G89-H89</f>
        <v>384</v>
      </c>
      <c r="J89" s="432">
        <f>$F89*I89</f>
        <v>38400</v>
      </c>
      <c r="K89" s="788">
        <f>J89/1000000</f>
        <v>0.0384</v>
      </c>
      <c r="L89" s="431">
        <v>64445</v>
      </c>
      <c r="M89" s="432">
        <v>64442</v>
      </c>
      <c r="N89" s="432">
        <f>L89-M89</f>
        <v>3</v>
      </c>
      <c r="O89" s="432">
        <f>$F89*N89</f>
        <v>300</v>
      </c>
      <c r="P89" s="433">
        <f>O89/1000000</f>
        <v>0.0003</v>
      </c>
      <c r="Q89" s="176"/>
    </row>
    <row r="90" spans="1:17" ht="15.75" customHeight="1">
      <c r="A90" s="343">
        <v>62</v>
      </c>
      <c r="B90" s="449" t="s">
        <v>79</v>
      </c>
      <c r="C90" s="426">
        <v>4902544</v>
      </c>
      <c r="D90" s="456" t="s">
        <v>12</v>
      </c>
      <c r="E90" s="415" t="s">
        <v>354</v>
      </c>
      <c r="F90" s="426">
        <v>100</v>
      </c>
      <c r="G90" s="431">
        <v>4473</v>
      </c>
      <c r="H90" s="503">
        <v>3767</v>
      </c>
      <c r="I90" s="432">
        <f>G90-H90</f>
        <v>706</v>
      </c>
      <c r="J90" s="432">
        <f>$F90*I90</f>
        <v>70600</v>
      </c>
      <c r="K90" s="788">
        <f>J90/1000000</f>
        <v>0.0706</v>
      </c>
      <c r="L90" s="431">
        <v>1567</v>
      </c>
      <c r="M90" s="432">
        <v>1559</v>
      </c>
      <c r="N90" s="432">
        <f>L90-M90</f>
        <v>8</v>
      </c>
      <c r="O90" s="432">
        <f>$F90*N90</f>
        <v>800</v>
      </c>
      <c r="P90" s="433">
        <f>O90/1000000</f>
        <v>0.0008</v>
      </c>
      <c r="Q90" s="176"/>
    </row>
    <row r="91" spans="1:17" ht="15.75" customHeight="1">
      <c r="A91" s="343"/>
      <c r="B91" s="370" t="s">
        <v>34</v>
      </c>
      <c r="C91" s="426"/>
      <c r="D91" s="455"/>
      <c r="E91" s="455"/>
      <c r="F91" s="426"/>
      <c r="G91" s="431"/>
      <c r="H91" s="432"/>
      <c r="I91" s="432"/>
      <c r="J91" s="432"/>
      <c r="K91" s="788"/>
      <c r="L91" s="431"/>
      <c r="M91" s="432"/>
      <c r="N91" s="432"/>
      <c r="O91" s="432"/>
      <c r="P91" s="433"/>
      <c r="Q91" s="176"/>
    </row>
    <row r="92" spans="1:17" ht="15.75" customHeight="1">
      <c r="A92" s="736">
        <v>63</v>
      </c>
      <c r="B92" s="449" t="s">
        <v>71</v>
      </c>
      <c r="C92" s="426">
        <v>4864807</v>
      </c>
      <c r="D92" s="456" t="s">
        <v>12</v>
      </c>
      <c r="E92" s="415" t="s">
        <v>354</v>
      </c>
      <c r="F92" s="426">
        <v>100</v>
      </c>
      <c r="G92" s="431">
        <v>149930</v>
      </c>
      <c r="H92" s="432">
        <v>149431</v>
      </c>
      <c r="I92" s="432">
        <f>G92-H92</f>
        <v>499</v>
      </c>
      <c r="J92" s="432">
        <f>$F92*I92</f>
        <v>49900</v>
      </c>
      <c r="K92" s="788">
        <f>J92/1000000</f>
        <v>0.0499</v>
      </c>
      <c r="L92" s="431">
        <v>20767</v>
      </c>
      <c r="M92" s="432">
        <v>20611</v>
      </c>
      <c r="N92" s="432">
        <f>L92-M92</f>
        <v>156</v>
      </c>
      <c r="O92" s="432">
        <f>$F92*N92</f>
        <v>15600</v>
      </c>
      <c r="P92" s="433">
        <f>O92/1000000</f>
        <v>0.0156</v>
      </c>
      <c r="Q92" s="176"/>
    </row>
    <row r="93" spans="1:17" ht="15.75" customHeight="1">
      <c r="A93" s="736">
        <v>64</v>
      </c>
      <c r="B93" s="449" t="s">
        <v>249</v>
      </c>
      <c r="C93" s="426">
        <v>4865086</v>
      </c>
      <c r="D93" s="456" t="s">
        <v>12</v>
      </c>
      <c r="E93" s="415" t="s">
        <v>354</v>
      </c>
      <c r="F93" s="426">
        <v>100</v>
      </c>
      <c r="G93" s="431">
        <v>21939</v>
      </c>
      <c r="H93" s="432">
        <v>21630</v>
      </c>
      <c r="I93" s="432">
        <f>G93-H93</f>
        <v>309</v>
      </c>
      <c r="J93" s="432">
        <f>$F93*I93</f>
        <v>30900</v>
      </c>
      <c r="K93" s="788">
        <f>J93/1000000</f>
        <v>0.0309</v>
      </c>
      <c r="L93" s="431">
        <v>44418</v>
      </c>
      <c r="M93" s="432">
        <v>44380</v>
      </c>
      <c r="N93" s="432">
        <f>L93-M93</f>
        <v>38</v>
      </c>
      <c r="O93" s="432">
        <f>$F93*N93</f>
        <v>3800</v>
      </c>
      <c r="P93" s="433">
        <f>O93/1000000</f>
        <v>0.0038</v>
      </c>
      <c r="Q93" s="176"/>
    </row>
    <row r="94" spans="1:17" ht="15.75" customHeight="1">
      <c r="A94" s="736">
        <v>65</v>
      </c>
      <c r="B94" s="449" t="s">
        <v>84</v>
      </c>
      <c r="C94" s="426">
        <v>4902528</v>
      </c>
      <c r="D94" s="456" t="s">
        <v>12</v>
      </c>
      <c r="E94" s="415" t="s">
        <v>354</v>
      </c>
      <c r="F94" s="426">
        <v>-300</v>
      </c>
      <c r="G94" s="431">
        <v>23</v>
      </c>
      <c r="H94" s="432">
        <v>23</v>
      </c>
      <c r="I94" s="432">
        <f>G94-H94</f>
        <v>0</v>
      </c>
      <c r="J94" s="432">
        <f>$F94*I94</f>
        <v>0</v>
      </c>
      <c r="K94" s="788">
        <f>J94/1000000</f>
        <v>0</v>
      </c>
      <c r="L94" s="431">
        <v>382</v>
      </c>
      <c r="M94" s="432">
        <v>382</v>
      </c>
      <c r="N94" s="432">
        <f>L94-M94</f>
        <v>0</v>
      </c>
      <c r="O94" s="432">
        <f>$F94*N94</f>
        <v>0</v>
      </c>
      <c r="P94" s="433">
        <f>O94/1000000</f>
        <v>0</v>
      </c>
      <c r="Q94" s="543"/>
    </row>
    <row r="95" spans="1:17" ht="15.75" customHeight="1">
      <c r="A95" s="736"/>
      <c r="B95" s="446" t="s">
        <v>80</v>
      </c>
      <c r="C95" s="425"/>
      <c r="D95" s="451"/>
      <c r="E95" s="451"/>
      <c r="F95" s="425"/>
      <c r="G95" s="431"/>
      <c r="H95" s="432"/>
      <c r="I95" s="432"/>
      <c r="J95" s="432"/>
      <c r="K95" s="788"/>
      <c r="L95" s="431"/>
      <c r="M95" s="432"/>
      <c r="N95" s="432"/>
      <c r="O95" s="432"/>
      <c r="P95" s="433"/>
      <c r="Q95" s="176"/>
    </row>
    <row r="96" spans="1:17" ht="23.25">
      <c r="A96" s="737">
        <v>66</v>
      </c>
      <c r="B96" s="522" t="s">
        <v>81</v>
      </c>
      <c r="C96" s="425">
        <v>4902577</v>
      </c>
      <c r="D96" s="451" t="s">
        <v>12</v>
      </c>
      <c r="E96" s="415" t="s">
        <v>354</v>
      </c>
      <c r="F96" s="425">
        <v>-400</v>
      </c>
      <c r="G96" s="431">
        <v>995589</v>
      </c>
      <c r="H96" s="432">
        <v>995589</v>
      </c>
      <c r="I96" s="432">
        <f>G96-H96</f>
        <v>0</v>
      </c>
      <c r="J96" s="432">
        <f>$F96*I96</f>
        <v>0</v>
      </c>
      <c r="K96" s="788">
        <f>J96/1000000</f>
        <v>0</v>
      </c>
      <c r="L96" s="431">
        <v>50</v>
      </c>
      <c r="M96" s="432">
        <v>50</v>
      </c>
      <c r="N96" s="432">
        <f>L96-M96</f>
        <v>0</v>
      </c>
      <c r="O96" s="432">
        <f>$F96*N96</f>
        <v>0</v>
      </c>
      <c r="P96" s="433">
        <f>O96/1000000</f>
        <v>0</v>
      </c>
      <c r="Q96" s="699"/>
    </row>
    <row r="97" spans="1:17" s="714" customFormat="1" ht="23.25">
      <c r="A97" s="737">
        <v>67</v>
      </c>
      <c r="B97" s="522" t="s">
        <v>82</v>
      </c>
      <c r="C97" s="425">
        <v>4902525</v>
      </c>
      <c r="D97" s="451" t="s">
        <v>12</v>
      </c>
      <c r="E97" s="415" t="s">
        <v>354</v>
      </c>
      <c r="F97" s="425">
        <v>400</v>
      </c>
      <c r="G97" s="434">
        <v>1</v>
      </c>
      <c r="H97" s="435">
        <v>0</v>
      </c>
      <c r="I97" s="435">
        <f>G97-H97</f>
        <v>1</v>
      </c>
      <c r="J97" s="435">
        <f>$F97*I97</f>
        <v>400</v>
      </c>
      <c r="K97" s="783">
        <f>J97/1000000</f>
        <v>0.0004</v>
      </c>
      <c r="L97" s="434">
        <v>999998</v>
      </c>
      <c r="M97" s="435">
        <v>999998</v>
      </c>
      <c r="N97" s="435">
        <f>L97-M97</f>
        <v>0</v>
      </c>
      <c r="O97" s="435">
        <f>$F97*N97</f>
        <v>0</v>
      </c>
      <c r="P97" s="442">
        <f>O97/1000000</f>
        <v>0</v>
      </c>
      <c r="Q97" s="757"/>
    </row>
    <row r="98" spans="1:17" ht="16.5">
      <c r="A98" s="737"/>
      <c r="B98" s="370" t="s">
        <v>400</v>
      </c>
      <c r="C98" s="425"/>
      <c r="D98" s="451"/>
      <c r="E98" s="415"/>
      <c r="F98" s="425"/>
      <c r="G98" s="431"/>
      <c r="H98" s="432"/>
      <c r="I98" s="432"/>
      <c r="J98" s="432"/>
      <c r="K98" s="788"/>
      <c r="L98" s="431"/>
      <c r="M98" s="432"/>
      <c r="N98" s="432"/>
      <c r="O98" s="432"/>
      <c r="P98" s="433"/>
      <c r="Q98" s="176"/>
    </row>
    <row r="99" spans="1:17" ht="18">
      <c r="A99" s="737">
        <v>68</v>
      </c>
      <c r="B99" s="449" t="s">
        <v>399</v>
      </c>
      <c r="C99" s="383">
        <v>5128444</v>
      </c>
      <c r="D99" s="148" t="s">
        <v>12</v>
      </c>
      <c r="E99" s="115" t="s">
        <v>354</v>
      </c>
      <c r="F99" s="572">
        <v>800</v>
      </c>
      <c r="G99" s="431">
        <v>991719</v>
      </c>
      <c r="H99" s="432">
        <v>991906</v>
      </c>
      <c r="I99" s="402">
        <f>G99-H99</f>
        <v>-187</v>
      </c>
      <c r="J99" s="402">
        <f>$F99*I99</f>
        <v>-149600</v>
      </c>
      <c r="K99" s="793">
        <f>J99/1000000</f>
        <v>-0.1496</v>
      </c>
      <c r="L99" s="431">
        <v>264</v>
      </c>
      <c r="M99" s="432">
        <v>264</v>
      </c>
      <c r="N99" s="402">
        <f>L99-M99</f>
        <v>0</v>
      </c>
      <c r="O99" s="402">
        <f>$F99*N99</f>
        <v>0</v>
      </c>
      <c r="P99" s="402">
        <f>O99/1000000</f>
        <v>0</v>
      </c>
      <c r="Q99" s="176"/>
    </row>
    <row r="100" spans="1:17" ht="16.5">
      <c r="A100" s="737">
        <v>69</v>
      </c>
      <c r="B100" s="449" t="s">
        <v>410</v>
      </c>
      <c r="C100" s="425">
        <v>5100232</v>
      </c>
      <c r="D100" s="148" t="s">
        <v>12</v>
      </c>
      <c r="E100" s="115" t="s">
        <v>354</v>
      </c>
      <c r="F100" s="425">
        <v>800</v>
      </c>
      <c r="G100" s="434">
        <v>991105</v>
      </c>
      <c r="H100" s="435">
        <v>990145</v>
      </c>
      <c r="I100" s="399">
        <f>G100-H100</f>
        <v>960</v>
      </c>
      <c r="J100" s="399">
        <f>$F100*I100</f>
        <v>768000</v>
      </c>
      <c r="K100" s="794">
        <f>J100/1000000</f>
        <v>0.768</v>
      </c>
      <c r="L100" s="434">
        <v>73</v>
      </c>
      <c r="M100" s="435">
        <v>72</v>
      </c>
      <c r="N100" s="399">
        <f>L100-M100</f>
        <v>1</v>
      </c>
      <c r="O100" s="399">
        <f>$F100*N100</f>
        <v>800</v>
      </c>
      <c r="P100" s="399">
        <f>O100/1000000</f>
        <v>0.0008</v>
      </c>
      <c r="Q100" s="176"/>
    </row>
    <row r="101" spans="1:17" ht="15.75" customHeight="1" thickBot="1">
      <c r="A101" s="412"/>
      <c r="B101" s="689"/>
      <c r="C101" s="409"/>
      <c r="D101" s="690"/>
      <c r="E101" s="416"/>
      <c r="F101" s="409"/>
      <c r="G101" s="436"/>
      <c r="H101" s="437"/>
      <c r="I101" s="437"/>
      <c r="J101" s="437"/>
      <c r="K101" s="795"/>
      <c r="L101" s="436"/>
      <c r="M101" s="437"/>
      <c r="N101" s="437"/>
      <c r="O101" s="437"/>
      <c r="P101" s="438"/>
      <c r="Q101" s="177"/>
    </row>
    <row r="102" spans="7:16" ht="13.5" thickTop="1">
      <c r="G102" s="18"/>
      <c r="H102" s="18"/>
      <c r="I102" s="18"/>
      <c r="J102" s="18"/>
      <c r="L102" s="18"/>
      <c r="M102" s="18"/>
      <c r="N102" s="18"/>
      <c r="O102" s="18"/>
      <c r="P102" s="18"/>
    </row>
    <row r="103" spans="2:16" ht="12.75">
      <c r="B103" s="17"/>
      <c r="G103" s="18"/>
      <c r="H103" s="18"/>
      <c r="I103" s="18"/>
      <c r="J103" s="18"/>
      <c r="K103" s="796"/>
      <c r="L103" s="18"/>
      <c r="M103" s="18"/>
      <c r="N103" s="18"/>
      <c r="O103" s="18"/>
      <c r="P103" s="18"/>
    </row>
    <row r="104" spans="2:16" ht="18">
      <c r="B104" s="179" t="s">
        <v>248</v>
      </c>
      <c r="G104" s="18"/>
      <c r="H104" s="18"/>
      <c r="I104" s="18"/>
      <c r="J104" s="18"/>
      <c r="K104" s="593">
        <f>SUM(K7:K101)</f>
        <v>1.3594612533333332</v>
      </c>
      <c r="L104" s="18"/>
      <c r="M104" s="18"/>
      <c r="N104" s="18"/>
      <c r="O104" s="18"/>
      <c r="P104" s="178">
        <f>SUM(P7:P101)</f>
        <v>1.5317908799999997</v>
      </c>
    </row>
    <row r="105" spans="2:16" ht="12.75">
      <c r="B105" s="17"/>
      <c r="G105" s="18"/>
      <c r="H105" s="18"/>
      <c r="I105" s="18"/>
      <c r="J105" s="18"/>
      <c r="K105" s="796"/>
      <c r="L105" s="18"/>
      <c r="M105" s="18"/>
      <c r="N105" s="18"/>
      <c r="O105" s="18"/>
      <c r="P105" s="18"/>
    </row>
    <row r="106" spans="2:16" ht="12.75">
      <c r="B106" s="17"/>
      <c r="G106" s="18"/>
      <c r="H106" s="18"/>
      <c r="I106" s="18"/>
      <c r="J106" s="18"/>
      <c r="K106" s="796"/>
      <c r="L106" s="18"/>
      <c r="M106" s="18"/>
      <c r="N106" s="18"/>
      <c r="O106" s="18"/>
      <c r="P106" s="18"/>
    </row>
    <row r="107" spans="2:16" ht="12.75">
      <c r="B107" s="17"/>
      <c r="G107" s="18"/>
      <c r="H107" s="18"/>
      <c r="I107" s="18"/>
      <c r="J107" s="18"/>
      <c r="K107" s="796"/>
      <c r="L107" s="18"/>
      <c r="M107" s="18"/>
      <c r="N107" s="18"/>
      <c r="O107" s="18"/>
      <c r="P107" s="18"/>
    </row>
    <row r="108" spans="2:16" ht="12.75">
      <c r="B108" s="17"/>
      <c r="G108" s="18"/>
      <c r="H108" s="18"/>
      <c r="I108" s="18"/>
      <c r="J108" s="18"/>
      <c r="K108" s="796"/>
      <c r="L108" s="18"/>
      <c r="M108" s="18"/>
      <c r="N108" s="18"/>
      <c r="O108" s="18"/>
      <c r="P108" s="18"/>
    </row>
    <row r="109" spans="2:16" ht="12.75">
      <c r="B109" s="17"/>
      <c r="G109" s="18"/>
      <c r="H109" s="18"/>
      <c r="I109" s="18"/>
      <c r="J109" s="18"/>
      <c r="K109" s="796"/>
      <c r="L109" s="18"/>
      <c r="M109" s="18"/>
      <c r="N109" s="18"/>
      <c r="O109" s="18"/>
      <c r="P109" s="18"/>
    </row>
    <row r="110" spans="1:16" ht="15.75">
      <c r="A110" s="16"/>
      <c r="G110" s="18"/>
      <c r="H110" s="18"/>
      <c r="I110" s="18"/>
      <c r="J110" s="18"/>
      <c r="K110" s="796"/>
      <c r="L110" s="18"/>
      <c r="M110" s="18"/>
      <c r="N110" s="18"/>
      <c r="O110" s="18"/>
      <c r="P110" s="18"/>
    </row>
    <row r="111" spans="1:17" ht="24" thickBot="1">
      <c r="A111" s="218" t="s">
        <v>247</v>
      </c>
      <c r="G111" s="19"/>
      <c r="H111" s="19"/>
      <c r="I111" s="98" t="s">
        <v>406</v>
      </c>
      <c r="J111" s="19"/>
      <c r="K111" s="785"/>
      <c r="L111" s="19"/>
      <c r="M111" s="19"/>
      <c r="N111" s="98" t="s">
        <v>407</v>
      </c>
      <c r="O111" s="19"/>
      <c r="P111" s="19"/>
      <c r="Q111" s="211" t="str">
        <f>Q1</f>
        <v>SEPTEMBER-2014</v>
      </c>
    </row>
    <row r="112" spans="1:17" ht="39.75" thickBot="1" thickTop="1">
      <c r="A112" s="99" t="s">
        <v>8</v>
      </c>
      <c r="B112" s="38" t="s">
        <v>9</v>
      </c>
      <c r="C112" s="39" t="s">
        <v>1</v>
      </c>
      <c r="D112" s="39" t="s">
        <v>2</v>
      </c>
      <c r="E112" s="39" t="s">
        <v>3</v>
      </c>
      <c r="F112" s="39" t="s">
        <v>10</v>
      </c>
      <c r="G112" s="41" t="str">
        <f>G5</f>
        <v>FINAL READING 01/10/2014</v>
      </c>
      <c r="H112" s="39" t="str">
        <f>H5</f>
        <v>INTIAL READING 01/09/2014</v>
      </c>
      <c r="I112" s="39" t="s">
        <v>4</v>
      </c>
      <c r="J112" s="39" t="s">
        <v>5</v>
      </c>
      <c r="K112" s="786" t="s">
        <v>6</v>
      </c>
      <c r="L112" s="41" t="str">
        <f>G5</f>
        <v>FINAL READING 01/10/2014</v>
      </c>
      <c r="M112" s="39" t="str">
        <f>H5</f>
        <v>INTIAL READING 01/09/2014</v>
      </c>
      <c r="N112" s="39" t="s">
        <v>4</v>
      </c>
      <c r="O112" s="39" t="s">
        <v>5</v>
      </c>
      <c r="P112" s="40" t="s">
        <v>6</v>
      </c>
      <c r="Q112" s="40" t="s">
        <v>317</v>
      </c>
    </row>
    <row r="113" spans="1:16" ht="8.25" customHeight="1" thickBot="1" thickTop="1">
      <c r="A113" s="14"/>
      <c r="B113" s="12"/>
      <c r="C113" s="11"/>
      <c r="D113" s="11"/>
      <c r="E113" s="11"/>
      <c r="F113" s="11"/>
      <c r="G113" s="18"/>
      <c r="H113" s="18"/>
      <c r="I113" s="18"/>
      <c r="J113" s="18"/>
      <c r="K113" s="796"/>
      <c r="L113" s="18"/>
      <c r="M113" s="18"/>
      <c r="N113" s="18"/>
      <c r="O113" s="18"/>
      <c r="P113" s="18"/>
    </row>
    <row r="114" spans="1:17" ht="15.75" customHeight="1" thickTop="1">
      <c r="A114" s="427"/>
      <c r="B114" s="428" t="s">
        <v>28</v>
      </c>
      <c r="C114" s="406"/>
      <c r="D114" s="393"/>
      <c r="E114" s="393"/>
      <c r="F114" s="393"/>
      <c r="G114" s="102"/>
      <c r="H114" s="26"/>
      <c r="I114" s="26"/>
      <c r="J114" s="26"/>
      <c r="K114" s="797"/>
      <c r="L114" s="102"/>
      <c r="M114" s="26"/>
      <c r="N114" s="26"/>
      <c r="O114" s="26"/>
      <c r="P114" s="27"/>
      <c r="Q114" s="175"/>
    </row>
    <row r="115" spans="1:17" ht="15.75" customHeight="1">
      <c r="A115" s="405">
        <v>1</v>
      </c>
      <c r="B115" s="445" t="s">
        <v>83</v>
      </c>
      <c r="C115" s="425">
        <v>4865092</v>
      </c>
      <c r="D115" s="415" t="s">
        <v>12</v>
      </c>
      <c r="E115" s="415" t="s">
        <v>354</v>
      </c>
      <c r="F115" s="425">
        <v>-100</v>
      </c>
      <c r="G115" s="431">
        <v>17112</v>
      </c>
      <c r="H115" s="432">
        <v>16955</v>
      </c>
      <c r="I115" s="432">
        <f>G115-H115</f>
        <v>157</v>
      </c>
      <c r="J115" s="432">
        <f aca="true" t="shared" si="18" ref="J115:J125">$F115*I115</f>
        <v>-15700</v>
      </c>
      <c r="K115" s="788">
        <f aca="true" t="shared" si="19" ref="K115:K125">J115/1000000</f>
        <v>-0.0157</v>
      </c>
      <c r="L115" s="431">
        <v>15949</v>
      </c>
      <c r="M115" s="432">
        <v>15759</v>
      </c>
      <c r="N115" s="432">
        <f>L115-M115</f>
        <v>190</v>
      </c>
      <c r="O115" s="432">
        <f aca="true" t="shared" si="20" ref="O115:O125">$F115*N115</f>
        <v>-19000</v>
      </c>
      <c r="P115" s="433">
        <f aca="true" t="shared" si="21" ref="P115:P125">O115/1000000</f>
        <v>-0.019</v>
      </c>
      <c r="Q115" s="176"/>
    </row>
    <row r="116" spans="1:17" ht="16.5">
      <c r="A116" s="405"/>
      <c r="B116" s="446" t="s">
        <v>41</v>
      </c>
      <c r="C116" s="425"/>
      <c r="D116" s="452"/>
      <c r="E116" s="452"/>
      <c r="F116" s="425"/>
      <c r="G116" s="431"/>
      <c r="H116" s="432"/>
      <c r="I116" s="432"/>
      <c r="J116" s="432"/>
      <c r="K116" s="788"/>
      <c r="L116" s="431"/>
      <c r="M116" s="432"/>
      <c r="N116" s="432"/>
      <c r="O116" s="432"/>
      <c r="P116" s="433"/>
      <c r="Q116" s="176"/>
    </row>
    <row r="117" spans="1:17" ht="16.5">
      <c r="A117" s="405">
        <v>2</v>
      </c>
      <c r="B117" s="445" t="s">
        <v>42</v>
      </c>
      <c r="C117" s="425">
        <v>4864955</v>
      </c>
      <c r="D117" s="451" t="s">
        <v>12</v>
      </c>
      <c r="E117" s="415" t="s">
        <v>354</v>
      </c>
      <c r="F117" s="425">
        <v>-1000</v>
      </c>
      <c r="G117" s="431">
        <v>10526</v>
      </c>
      <c r="H117" s="432">
        <v>10526</v>
      </c>
      <c r="I117" s="432">
        <f>G117-H117</f>
        <v>0</v>
      </c>
      <c r="J117" s="432">
        <f t="shared" si="18"/>
        <v>0</v>
      </c>
      <c r="K117" s="788">
        <f t="shared" si="19"/>
        <v>0</v>
      </c>
      <c r="L117" s="431">
        <v>7591</v>
      </c>
      <c r="M117" s="432">
        <v>7579</v>
      </c>
      <c r="N117" s="432">
        <f>L117-M117</f>
        <v>12</v>
      </c>
      <c r="O117" s="432">
        <f t="shared" si="20"/>
        <v>-12000</v>
      </c>
      <c r="P117" s="433">
        <f t="shared" si="21"/>
        <v>-0.012</v>
      </c>
      <c r="Q117" s="176"/>
    </row>
    <row r="118" spans="1:17" ht="16.5">
      <c r="A118" s="405"/>
      <c r="B118" s="446" t="s">
        <v>18</v>
      </c>
      <c r="C118" s="425"/>
      <c r="D118" s="451"/>
      <c r="E118" s="415"/>
      <c r="F118" s="425"/>
      <c r="G118" s="431"/>
      <c r="H118" s="432"/>
      <c r="I118" s="432"/>
      <c r="J118" s="432"/>
      <c r="K118" s="788"/>
      <c r="L118" s="431"/>
      <c r="M118" s="432"/>
      <c r="N118" s="432"/>
      <c r="O118" s="432"/>
      <c r="P118" s="433"/>
      <c r="Q118" s="176"/>
    </row>
    <row r="119" spans="1:17" ht="16.5">
      <c r="A119" s="405">
        <v>3</v>
      </c>
      <c r="B119" s="445" t="s">
        <v>19</v>
      </c>
      <c r="C119" s="425">
        <v>4864808</v>
      </c>
      <c r="D119" s="451" t="s">
        <v>12</v>
      </c>
      <c r="E119" s="415" t="s">
        <v>354</v>
      </c>
      <c r="F119" s="425">
        <v>-200</v>
      </c>
      <c r="G119" s="431">
        <v>3900</v>
      </c>
      <c r="H119" s="432">
        <v>3903</v>
      </c>
      <c r="I119" s="435">
        <f>G119-H119</f>
        <v>-3</v>
      </c>
      <c r="J119" s="435">
        <f t="shared" si="18"/>
        <v>600</v>
      </c>
      <c r="K119" s="783">
        <f t="shared" si="19"/>
        <v>0.0006</v>
      </c>
      <c r="L119" s="431">
        <v>15096</v>
      </c>
      <c r="M119" s="432">
        <v>15097</v>
      </c>
      <c r="N119" s="432">
        <f>L119-M119</f>
        <v>-1</v>
      </c>
      <c r="O119" s="432">
        <f t="shared" si="20"/>
        <v>200</v>
      </c>
      <c r="P119" s="433">
        <f t="shared" si="21"/>
        <v>0.0002</v>
      </c>
      <c r="Q119" s="560"/>
    </row>
    <row r="120" spans="1:17" ht="16.5">
      <c r="A120" s="405">
        <v>4</v>
      </c>
      <c r="B120" s="445" t="s">
        <v>20</v>
      </c>
      <c r="C120" s="425">
        <v>4864841</v>
      </c>
      <c r="D120" s="451" t="s">
        <v>12</v>
      </c>
      <c r="E120" s="415" t="s">
        <v>354</v>
      </c>
      <c r="F120" s="425">
        <v>-1000</v>
      </c>
      <c r="G120" s="431">
        <v>15810</v>
      </c>
      <c r="H120" s="432">
        <v>15809</v>
      </c>
      <c r="I120" s="432">
        <f>G120-H120</f>
        <v>1</v>
      </c>
      <c r="J120" s="432">
        <f t="shared" si="18"/>
        <v>-1000</v>
      </c>
      <c r="K120" s="788">
        <f t="shared" si="19"/>
        <v>-0.001</v>
      </c>
      <c r="L120" s="431">
        <v>35056</v>
      </c>
      <c r="M120" s="432">
        <v>34821</v>
      </c>
      <c r="N120" s="432">
        <f>L120-M120</f>
        <v>235</v>
      </c>
      <c r="O120" s="432">
        <f t="shared" si="20"/>
        <v>-235000</v>
      </c>
      <c r="P120" s="433">
        <f t="shared" si="21"/>
        <v>-0.235</v>
      </c>
      <c r="Q120" s="176"/>
    </row>
    <row r="121" spans="1:17" ht="16.5">
      <c r="A121" s="405"/>
      <c r="B121" s="445"/>
      <c r="C121" s="425"/>
      <c r="D121" s="451"/>
      <c r="E121" s="415"/>
      <c r="F121" s="425"/>
      <c r="G121" s="443"/>
      <c r="H121" s="278"/>
      <c r="I121" s="432"/>
      <c r="J121" s="432"/>
      <c r="K121" s="788"/>
      <c r="L121" s="443"/>
      <c r="M121" s="435"/>
      <c r="N121" s="432"/>
      <c r="O121" s="432"/>
      <c r="P121" s="433"/>
      <c r="Q121" s="176"/>
    </row>
    <row r="122" spans="1:17" ht="16.5">
      <c r="A122" s="429"/>
      <c r="B122" s="450" t="s">
        <v>49</v>
      </c>
      <c r="C122" s="401"/>
      <c r="D122" s="457"/>
      <c r="E122" s="457"/>
      <c r="F122" s="430"/>
      <c r="G122" s="443"/>
      <c r="H122" s="278"/>
      <c r="I122" s="432"/>
      <c r="J122" s="432"/>
      <c r="K122" s="788"/>
      <c r="L122" s="443"/>
      <c r="M122" s="278"/>
      <c r="N122" s="432"/>
      <c r="O122" s="432"/>
      <c r="P122" s="433"/>
      <c r="Q122" s="176"/>
    </row>
    <row r="123" spans="1:17" s="714" customFormat="1" ht="16.5">
      <c r="A123" s="405">
        <v>5</v>
      </c>
      <c r="B123" s="448" t="s">
        <v>50</v>
      </c>
      <c r="C123" s="425">
        <v>4864898</v>
      </c>
      <c r="D123" s="452" t="s">
        <v>12</v>
      </c>
      <c r="E123" s="415" t="s">
        <v>354</v>
      </c>
      <c r="F123" s="425">
        <v>-100</v>
      </c>
      <c r="G123" s="434">
        <v>11329</v>
      </c>
      <c r="H123" s="435">
        <v>11021</v>
      </c>
      <c r="I123" s="435">
        <f>G123-H123</f>
        <v>308</v>
      </c>
      <c r="J123" s="435">
        <f t="shared" si="18"/>
        <v>-30800</v>
      </c>
      <c r="K123" s="783">
        <f t="shared" si="19"/>
        <v>-0.0308</v>
      </c>
      <c r="L123" s="434">
        <v>61480</v>
      </c>
      <c r="M123" s="435">
        <v>61484</v>
      </c>
      <c r="N123" s="435">
        <f>L123-M123</f>
        <v>-4</v>
      </c>
      <c r="O123" s="435">
        <f t="shared" si="20"/>
        <v>400</v>
      </c>
      <c r="P123" s="442">
        <f t="shared" si="21"/>
        <v>0.0004</v>
      </c>
      <c r="Q123" s="728"/>
    </row>
    <row r="124" spans="1:17" ht="16.5">
      <c r="A124" s="405"/>
      <c r="B124" s="447" t="s">
        <v>51</v>
      </c>
      <c r="C124" s="425"/>
      <c r="D124" s="451"/>
      <c r="E124" s="415"/>
      <c r="F124" s="425"/>
      <c r="G124" s="431"/>
      <c r="H124" s="432"/>
      <c r="I124" s="432"/>
      <c r="J124" s="432"/>
      <c r="K124" s="788"/>
      <c r="L124" s="431"/>
      <c r="M124" s="432"/>
      <c r="N124" s="432"/>
      <c r="O124" s="432"/>
      <c r="P124" s="433"/>
      <c r="Q124" s="176"/>
    </row>
    <row r="125" spans="1:17" ht="16.5">
      <c r="A125" s="405">
        <v>6</v>
      </c>
      <c r="B125" s="702" t="s">
        <v>357</v>
      </c>
      <c r="C125" s="425">
        <v>4865174</v>
      </c>
      <c r="D125" s="452" t="s">
        <v>12</v>
      </c>
      <c r="E125" s="415" t="s">
        <v>354</v>
      </c>
      <c r="F125" s="425">
        <v>-1000</v>
      </c>
      <c r="G125" s="434">
        <v>0</v>
      </c>
      <c r="H125" s="435">
        <v>0</v>
      </c>
      <c r="I125" s="435">
        <f>G125-H125</f>
        <v>0</v>
      </c>
      <c r="J125" s="435">
        <f t="shared" si="18"/>
        <v>0</v>
      </c>
      <c r="K125" s="783">
        <f t="shared" si="19"/>
        <v>0</v>
      </c>
      <c r="L125" s="434">
        <v>0</v>
      </c>
      <c r="M125" s="435">
        <v>0</v>
      </c>
      <c r="N125" s="435">
        <f>L125-M125</f>
        <v>0</v>
      </c>
      <c r="O125" s="435">
        <f t="shared" si="20"/>
        <v>0</v>
      </c>
      <c r="P125" s="442">
        <f t="shared" si="21"/>
        <v>0</v>
      </c>
      <c r="Q125" s="561"/>
    </row>
    <row r="126" spans="1:17" ht="16.5">
      <c r="A126" s="405"/>
      <c r="B126" s="446" t="s">
        <v>37</v>
      </c>
      <c r="C126" s="425"/>
      <c r="D126" s="452"/>
      <c r="E126" s="415"/>
      <c r="F126" s="425"/>
      <c r="G126" s="431"/>
      <c r="H126" s="432"/>
      <c r="I126" s="432"/>
      <c r="J126" s="432"/>
      <c r="K126" s="788"/>
      <c r="L126" s="431"/>
      <c r="M126" s="432"/>
      <c r="N126" s="432"/>
      <c r="O126" s="432"/>
      <c r="P126" s="433"/>
      <c r="Q126" s="176"/>
    </row>
    <row r="127" spans="1:17" ht="16.5">
      <c r="A127" s="405">
        <v>7</v>
      </c>
      <c r="B127" s="445" t="s">
        <v>370</v>
      </c>
      <c r="C127" s="425">
        <v>4864961</v>
      </c>
      <c r="D127" s="451" t="s">
        <v>12</v>
      </c>
      <c r="E127" s="415" t="s">
        <v>354</v>
      </c>
      <c r="F127" s="425">
        <v>-1000</v>
      </c>
      <c r="G127" s="431">
        <v>943351</v>
      </c>
      <c r="H127" s="432">
        <v>943844</v>
      </c>
      <c r="I127" s="432">
        <f>G127-H127</f>
        <v>-493</v>
      </c>
      <c r="J127" s="432">
        <f>$F127*I127</f>
        <v>493000</v>
      </c>
      <c r="K127" s="788">
        <f>J127/1000000</f>
        <v>0.493</v>
      </c>
      <c r="L127" s="431">
        <v>991947</v>
      </c>
      <c r="M127" s="432">
        <v>991947</v>
      </c>
      <c r="N127" s="432">
        <f>L127-M127</f>
        <v>0</v>
      </c>
      <c r="O127" s="432">
        <f>$F127*N127</f>
        <v>0</v>
      </c>
      <c r="P127" s="433">
        <f>O127/1000000</f>
        <v>0</v>
      </c>
      <c r="Q127" s="176"/>
    </row>
    <row r="128" spans="1:17" ht="16.5">
      <c r="A128" s="405"/>
      <c r="B128" s="447" t="s">
        <v>393</v>
      </c>
      <c r="C128" s="425"/>
      <c r="D128" s="451"/>
      <c r="E128" s="415"/>
      <c r="F128" s="425"/>
      <c r="G128" s="431"/>
      <c r="H128" s="432"/>
      <c r="I128" s="432"/>
      <c r="J128" s="432"/>
      <c r="K128" s="788"/>
      <c r="L128" s="431"/>
      <c r="M128" s="432"/>
      <c r="N128" s="432"/>
      <c r="O128" s="432"/>
      <c r="P128" s="433"/>
      <c r="Q128" s="176"/>
    </row>
    <row r="129" spans="1:17" s="714" customFormat="1" ht="26.25">
      <c r="A129" s="405">
        <v>8</v>
      </c>
      <c r="B129" s="802" t="s">
        <v>398</v>
      </c>
      <c r="C129" s="383">
        <v>5128407</v>
      </c>
      <c r="D129" s="148" t="s">
        <v>12</v>
      </c>
      <c r="E129" s="115" t="s">
        <v>354</v>
      </c>
      <c r="F129" s="572">
        <v>2000</v>
      </c>
      <c r="G129" s="434">
        <v>999430</v>
      </c>
      <c r="H129" s="435">
        <v>999430</v>
      </c>
      <c r="I129" s="399">
        <f>G129-H129</f>
        <v>0</v>
      </c>
      <c r="J129" s="399">
        <f>$F129*I129</f>
        <v>0</v>
      </c>
      <c r="K129" s="794">
        <f>J129/1000000</f>
        <v>0</v>
      </c>
      <c r="L129" s="434">
        <v>999958</v>
      </c>
      <c r="M129" s="435">
        <v>999958</v>
      </c>
      <c r="N129" s="399">
        <f>L129-M129</f>
        <v>0</v>
      </c>
      <c r="O129" s="399">
        <f>$F129*N129</f>
        <v>0</v>
      </c>
      <c r="P129" s="399">
        <f>O129/1000000</f>
        <v>0</v>
      </c>
      <c r="Q129" s="728"/>
    </row>
    <row r="130" spans="1:17" ht="13.5" thickBot="1">
      <c r="A130" s="52"/>
      <c r="B130" s="162"/>
      <c r="C130" s="54"/>
      <c r="D130" s="109"/>
      <c r="E130" s="163"/>
      <c r="F130" s="109"/>
      <c r="G130" s="123"/>
      <c r="H130" s="124"/>
      <c r="I130" s="124"/>
      <c r="J130" s="124"/>
      <c r="K130" s="798"/>
      <c r="L130" s="123"/>
      <c r="M130" s="124"/>
      <c r="N130" s="124"/>
      <c r="O130" s="124"/>
      <c r="P130" s="129"/>
      <c r="Q130" s="177"/>
    </row>
    <row r="131" ht="13.5" thickTop="1"/>
    <row r="132" spans="2:16" ht="18">
      <c r="B132" s="181" t="s">
        <v>318</v>
      </c>
      <c r="K132" s="164">
        <f>SUM(K115:K130)</f>
        <v>0.4461</v>
      </c>
      <c r="P132" s="180">
        <f>SUM(P115:P130)</f>
        <v>-0.26539999999999997</v>
      </c>
    </row>
    <row r="133" spans="11:16" ht="15.75">
      <c r="K133" s="799"/>
      <c r="P133" s="106"/>
    </row>
    <row r="134" spans="11:16" ht="15.75">
      <c r="K134" s="799"/>
      <c r="P134" s="106"/>
    </row>
    <row r="135" spans="11:16" ht="15.75">
      <c r="K135" s="799"/>
      <c r="P135" s="106"/>
    </row>
    <row r="136" spans="11:16" ht="15.75">
      <c r="K136" s="799"/>
      <c r="P136" s="106"/>
    </row>
    <row r="137" spans="11:16" ht="15.75">
      <c r="K137" s="799"/>
      <c r="P137" s="106"/>
    </row>
    <row r="138" ht="13.5" thickBot="1"/>
    <row r="139" spans="1:17" ht="31.5" customHeight="1">
      <c r="A139" s="165" t="s">
        <v>250</v>
      </c>
      <c r="B139" s="166"/>
      <c r="C139" s="166"/>
      <c r="D139" s="167"/>
      <c r="E139" s="168"/>
      <c r="F139" s="167"/>
      <c r="G139" s="167"/>
      <c r="H139" s="166"/>
      <c r="I139" s="169"/>
      <c r="J139" s="170"/>
      <c r="K139" s="171"/>
      <c r="L139" s="57"/>
      <c r="M139" s="57"/>
      <c r="N139" s="57"/>
      <c r="O139" s="57"/>
      <c r="P139" s="57"/>
      <c r="Q139" s="58"/>
    </row>
    <row r="140" spans="1:17" ht="28.5" customHeight="1">
      <c r="A140" s="172" t="s">
        <v>313</v>
      </c>
      <c r="B140" s="103"/>
      <c r="C140" s="103"/>
      <c r="D140" s="103"/>
      <c r="E140" s="104"/>
      <c r="F140" s="103"/>
      <c r="G140" s="103"/>
      <c r="H140" s="103"/>
      <c r="I140" s="105"/>
      <c r="J140" s="103"/>
      <c r="K140" s="164">
        <f>K104</f>
        <v>1.3594612533333332</v>
      </c>
      <c r="L140" s="19"/>
      <c r="M140" s="19"/>
      <c r="N140" s="19"/>
      <c r="O140" s="19"/>
      <c r="P140" s="164">
        <f>P104</f>
        <v>1.5317908799999997</v>
      </c>
      <c r="Q140" s="59"/>
    </row>
    <row r="141" spans="1:17" ht="28.5" customHeight="1">
      <c r="A141" s="172" t="s">
        <v>314</v>
      </c>
      <c r="B141" s="103"/>
      <c r="C141" s="103"/>
      <c r="D141" s="103"/>
      <c r="E141" s="104"/>
      <c r="F141" s="103"/>
      <c r="G141" s="103"/>
      <c r="H141" s="103"/>
      <c r="I141" s="105"/>
      <c r="J141" s="103"/>
      <c r="K141" s="164">
        <f>K132</f>
        <v>0.4461</v>
      </c>
      <c r="L141" s="19"/>
      <c r="M141" s="19"/>
      <c r="N141" s="19"/>
      <c r="O141" s="19"/>
      <c r="P141" s="164">
        <f>P132</f>
        <v>-0.26539999999999997</v>
      </c>
      <c r="Q141" s="59"/>
    </row>
    <row r="142" spans="1:17" ht="28.5" customHeight="1">
      <c r="A142" s="172" t="s">
        <v>251</v>
      </c>
      <c r="B142" s="103"/>
      <c r="C142" s="103"/>
      <c r="D142" s="103"/>
      <c r="E142" s="104"/>
      <c r="F142" s="103"/>
      <c r="G142" s="103"/>
      <c r="H142" s="103"/>
      <c r="I142" s="105"/>
      <c r="J142" s="103"/>
      <c r="K142" s="164">
        <f>'ROHTAK ROAD'!K45</f>
        <v>0.71615</v>
      </c>
      <c r="L142" s="19"/>
      <c r="M142" s="19"/>
      <c r="N142" s="19"/>
      <c r="O142" s="19"/>
      <c r="P142" s="164">
        <f>'ROHTAK ROAD'!P45</f>
        <v>-0.23776250000000002</v>
      </c>
      <c r="Q142" s="59"/>
    </row>
    <row r="143" spans="1:17" ht="27.75" customHeight="1" thickBot="1">
      <c r="A143" s="174" t="s">
        <v>252</v>
      </c>
      <c r="B143" s="173"/>
      <c r="C143" s="173"/>
      <c r="D143" s="173"/>
      <c r="E143" s="173"/>
      <c r="F143" s="173"/>
      <c r="G143" s="173"/>
      <c r="H143" s="173"/>
      <c r="I143" s="173"/>
      <c r="J143" s="173"/>
      <c r="K143" s="599">
        <f>SUM(K140:K142)</f>
        <v>2.5217112533333332</v>
      </c>
      <c r="L143" s="60"/>
      <c r="M143" s="60"/>
      <c r="N143" s="60"/>
      <c r="O143" s="60"/>
      <c r="P143" s="599">
        <f>SUM(P140:P142)</f>
        <v>1.0286283799999998</v>
      </c>
      <c r="Q143" s="182"/>
    </row>
    <row r="147" ht="13.5" thickBot="1">
      <c r="A147" s="279"/>
    </row>
    <row r="148" spans="1:17" ht="12.75">
      <c r="A148" s="264"/>
      <c r="B148" s="265"/>
      <c r="C148" s="265"/>
      <c r="D148" s="265"/>
      <c r="E148" s="265"/>
      <c r="F148" s="265"/>
      <c r="G148" s="265"/>
      <c r="H148" s="57"/>
      <c r="I148" s="57"/>
      <c r="J148" s="57"/>
      <c r="K148" s="800"/>
      <c r="L148" s="57"/>
      <c r="M148" s="57"/>
      <c r="N148" s="57"/>
      <c r="O148" s="57"/>
      <c r="P148" s="57"/>
      <c r="Q148" s="58"/>
    </row>
    <row r="149" spans="1:17" ht="23.25">
      <c r="A149" s="272" t="s">
        <v>335</v>
      </c>
      <c r="B149" s="256"/>
      <c r="C149" s="256"/>
      <c r="D149" s="256"/>
      <c r="E149" s="256"/>
      <c r="F149" s="256"/>
      <c r="G149" s="256"/>
      <c r="H149" s="19"/>
      <c r="I149" s="19"/>
      <c r="J149" s="19"/>
      <c r="K149" s="785"/>
      <c r="L149" s="19"/>
      <c r="M149" s="19"/>
      <c r="N149" s="19"/>
      <c r="O149" s="19"/>
      <c r="P149" s="19"/>
      <c r="Q149" s="59"/>
    </row>
    <row r="150" spans="1:17" ht="12.75">
      <c r="A150" s="266"/>
      <c r="B150" s="256"/>
      <c r="C150" s="256"/>
      <c r="D150" s="256"/>
      <c r="E150" s="256"/>
      <c r="F150" s="256"/>
      <c r="G150" s="256"/>
      <c r="H150" s="19"/>
      <c r="I150" s="19"/>
      <c r="J150" s="19"/>
      <c r="K150" s="785"/>
      <c r="L150" s="19"/>
      <c r="M150" s="19"/>
      <c r="N150" s="19"/>
      <c r="O150" s="19"/>
      <c r="P150" s="19"/>
      <c r="Q150" s="59"/>
    </row>
    <row r="151" spans="1:17" ht="15.75">
      <c r="A151" s="267"/>
      <c r="B151" s="268"/>
      <c r="C151" s="268"/>
      <c r="D151" s="268"/>
      <c r="E151" s="268"/>
      <c r="F151" s="268"/>
      <c r="G151" s="268"/>
      <c r="H151" s="19"/>
      <c r="I151" s="19"/>
      <c r="J151" s="19"/>
      <c r="K151" s="801" t="s">
        <v>347</v>
      </c>
      <c r="L151" s="19"/>
      <c r="M151" s="19"/>
      <c r="N151" s="19"/>
      <c r="O151" s="19"/>
      <c r="P151" s="310" t="s">
        <v>348</v>
      </c>
      <c r="Q151" s="59"/>
    </row>
    <row r="152" spans="1:17" ht="12.75">
      <c r="A152" s="269"/>
      <c r="B152" s="156"/>
      <c r="C152" s="156"/>
      <c r="D152" s="156"/>
      <c r="E152" s="156"/>
      <c r="F152" s="156"/>
      <c r="G152" s="156"/>
      <c r="H152" s="19"/>
      <c r="I152" s="19"/>
      <c r="J152" s="19"/>
      <c r="K152" s="785"/>
      <c r="L152" s="19"/>
      <c r="M152" s="19"/>
      <c r="N152" s="19"/>
      <c r="O152" s="19"/>
      <c r="P152" s="19"/>
      <c r="Q152" s="59"/>
    </row>
    <row r="153" spans="1:17" ht="12.75">
      <c r="A153" s="269"/>
      <c r="B153" s="156"/>
      <c r="C153" s="156"/>
      <c r="D153" s="156"/>
      <c r="E153" s="156"/>
      <c r="F153" s="156"/>
      <c r="G153" s="156"/>
      <c r="H153" s="19"/>
      <c r="I153" s="19"/>
      <c r="J153" s="19"/>
      <c r="K153" s="785"/>
      <c r="L153" s="19"/>
      <c r="M153" s="19"/>
      <c r="N153" s="19"/>
      <c r="O153" s="19"/>
      <c r="P153" s="19"/>
      <c r="Q153" s="59"/>
    </row>
    <row r="154" spans="1:17" ht="24.75" customHeight="1">
      <c r="A154" s="273" t="s">
        <v>338</v>
      </c>
      <c r="B154" s="257"/>
      <c r="C154" s="257"/>
      <c r="D154" s="258"/>
      <c r="E154" s="258"/>
      <c r="F154" s="259"/>
      <c r="G154" s="258"/>
      <c r="H154" s="19"/>
      <c r="I154" s="19"/>
      <c r="J154" s="19"/>
      <c r="K154" s="277">
        <f>K143</f>
        <v>2.5217112533333332</v>
      </c>
      <c r="L154" s="258" t="s">
        <v>336</v>
      </c>
      <c r="M154" s="19"/>
      <c r="N154" s="19"/>
      <c r="O154" s="19"/>
      <c r="P154" s="277">
        <f>P143</f>
        <v>1.0286283799999998</v>
      </c>
      <c r="Q154" s="280" t="s">
        <v>336</v>
      </c>
    </row>
    <row r="155" spans="1:17" ht="15">
      <c r="A155" s="274"/>
      <c r="B155" s="260"/>
      <c r="C155" s="260"/>
      <c r="D155" s="256"/>
      <c r="E155" s="256"/>
      <c r="F155" s="261"/>
      <c r="G155" s="256"/>
      <c r="H155" s="19"/>
      <c r="I155" s="19"/>
      <c r="J155" s="19"/>
      <c r="K155" s="277"/>
      <c r="L155" s="256"/>
      <c r="M155" s="19"/>
      <c r="N155" s="19"/>
      <c r="O155" s="19"/>
      <c r="P155" s="278"/>
      <c r="Q155" s="281"/>
    </row>
    <row r="156" spans="1:17" ht="22.5" customHeight="1">
      <c r="A156" s="275" t="s">
        <v>337</v>
      </c>
      <c r="B156" s="262"/>
      <c r="C156" s="51"/>
      <c r="D156" s="256"/>
      <c r="E156" s="256"/>
      <c r="F156" s="263"/>
      <c r="G156" s="258"/>
      <c r="H156" s="19"/>
      <c r="I156" s="19"/>
      <c r="J156" s="19"/>
      <c r="K156" s="277">
        <f>'STEPPED UP GENCO'!K40</f>
        <v>0.1398200368</v>
      </c>
      <c r="L156" s="258" t="s">
        <v>336</v>
      </c>
      <c r="M156" s="19"/>
      <c r="N156" s="19"/>
      <c r="O156" s="19"/>
      <c r="P156" s="277">
        <f>'STEPPED UP GENCO'!P40</f>
        <v>-0.7754754432000002</v>
      </c>
      <c r="Q156" s="280" t="s">
        <v>336</v>
      </c>
    </row>
    <row r="157" spans="1:17" ht="12.75">
      <c r="A157" s="270"/>
      <c r="B157" s="19"/>
      <c r="C157" s="19"/>
      <c r="D157" s="19"/>
      <c r="E157" s="19"/>
      <c r="F157" s="19"/>
      <c r="G157" s="19"/>
      <c r="H157" s="19"/>
      <c r="I157" s="19"/>
      <c r="J157" s="19"/>
      <c r="K157" s="785"/>
      <c r="L157" s="19"/>
      <c r="M157" s="19"/>
      <c r="N157" s="19"/>
      <c r="O157" s="19"/>
      <c r="P157" s="19"/>
      <c r="Q157" s="59"/>
    </row>
    <row r="158" spans="1:17" ht="12.75">
      <c r="A158" s="270"/>
      <c r="B158" s="19"/>
      <c r="C158" s="19"/>
      <c r="D158" s="19"/>
      <c r="E158" s="19"/>
      <c r="F158" s="19"/>
      <c r="G158" s="19"/>
      <c r="H158" s="19"/>
      <c r="I158" s="19"/>
      <c r="J158" s="19"/>
      <c r="K158" s="785"/>
      <c r="L158" s="19"/>
      <c r="M158" s="19"/>
      <c r="N158" s="19"/>
      <c r="O158" s="19"/>
      <c r="P158" s="19"/>
      <c r="Q158" s="59"/>
    </row>
    <row r="159" spans="1:17" ht="12.75">
      <c r="A159" s="270"/>
      <c r="B159" s="19"/>
      <c r="C159" s="19"/>
      <c r="D159" s="19"/>
      <c r="E159" s="19"/>
      <c r="F159" s="19"/>
      <c r="G159" s="19"/>
      <c r="H159" s="19"/>
      <c r="I159" s="19"/>
      <c r="J159" s="19"/>
      <c r="K159" s="785"/>
      <c r="L159" s="19"/>
      <c r="M159" s="19"/>
      <c r="N159" s="19"/>
      <c r="O159" s="19"/>
      <c r="P159" s="19"/>
      <c r="Q159" s="59"/>
    </row>
    <row r="160" spans="1:17" ht="21" thickBot="1">
      <c r="A160" s="271"/>
      <c r="B160" s="60"/>
      <c r="C160" s="60"/>
      <c r="D160" s="60"/>
      <c r="E160" s="60"/>
      <c r="F160" s="60"/>
      <c r="G160" s="60"/>
      <c r="H160" s="729"/>
      <c r="I160" s="729"/>
      <c r="J160" s="730" t="s">
        <v>339</v>
      </c>
      <c r="K160" s="731">
        <f>SUM(K154:K159)</f>
        <v>2.6615312901333334</v>
      </c>
      <c r="L160" s="729" t="s">
        <v>336</v>
      </c>
      <c r="M160" s="732"/>
      <c r="N160" s="60"/>
      <c r="O160" s="60"/>
      <c r="P160" s="731">
        <f>SUM(P154:P159)</f>
        <v>0.2531529367999996</v>
      </c>
      <c r="Q160" s="733" t="s">
        <v>336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57" max="16" man="1"/>
    <brk id="109" max="16" man="1"/>
  </rowBreaks>
  <ignoredErrors>
    <ignoredError sqref="N8:O8 I8:K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view="pageBreakPreview" zoomScale="55" zoomScaleNormal="85" zoomScaleSheetLayoutView="55" zoomScalePageLayoutView="0" workbookViewId="0" topLeftCell="A100">
      <selection activeCell="H135" sqref="H135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ht="26.25">
      <c r="A1" s="1" t="s">
        <v>244</v>
      </c>
    </row>
    <row r="2" spans="1:18" ht="15">
      <c r="A2" s="2" t="s">
        <v>245</v>
      </c>
      <c r="K2" s="56"/>
      <c r="Q2" s="302" t="str">
        <f>NDPL!$Q$1</f>
        <v>SEPTEMBER-2014</v>
      </c>
      <c r="R2" s="302"/>
    </row>
    <row r="3" ht="23.25">
      <c r="A3" s="3" t="s">
        <v>87</v>
      </c>
    </row>
    <row r="4" spans="1:16" ht="18.75" thickBot="1">
      <c r="A4" s="107" t="s">
        <v>253</v>
      </c>
      <c r="G4" s="19"/>
      <c r="H4" s="19"/>
      <c r="I4" s="56" t="s">
        <v>7</v>
      </c>
      <c r="J4" s="19"/>
      <c r="K4" s="19"/>
      <c r="L4" s="19"/>
      <c r="M4" s="19"/>
      <c r="N4" s="56" t="s">
        <v>407</v>
      </c>
      <c r="O4" s="19"/>
      <c r="P4" s="19"/>
    </row>
    <row r="5" spans="1:17" ht="55.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01/10/2014</v>
      </c>
      <c r="H5" s="39" t="str">
        <f>NDPL!H5</f>
        <v>INTIAL READING 01/09/2014</v>
      </c>
      <c r="I5" s="39" t="s">
        <v>4</v>
      </c>
      <c r="J5" s="39" t="s">
        <v>5</v>
      </c>
      <c r="K5" s="39" t="s">
        <v>6</v>
      </c>
      <c r="L5" s="41" t="str">
        <f>NDPL!G5</f>
        <v>FINAL READING 01/10/2014</v>
      </c>
      <c r="M5" s="39" t="str">
        <f>NDPL!H5</f>
        <v>INTIAL READING 01/09/2014</v>
      </c>
      <c r="N5" s="39" t="s">
        <v>4</v>
      </c>
      <c r="O5" s="39" t="s">
        <v>5</v>
      </c>
      <c r="P5" s="39" t="s">
        <v>6</v>
      </c>
      <c r="Q5" s="209" t="s">
        <v>317</v>
      </c>
    </row>
    <row r="6" spans="1:16" ht="14.25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5.75" customHeight="1" thickTop="1">
      <c r="A7" s="466"/>
      <c r="B7" s="467" t="s">
        <v>144</v>
      </c>
      <c r="C7" s="454"/>
      <c r="D7" s="42"/>
      <c r="E7" s="42"/>
      <c r="F7" s="43"/>
      <c r="G7" s="34"/>
      <c r="H7" s="25"/>
      <c r="I7" s="25"/>
      <c r="J7" s="25"/>
      <c r="K7" s="25"/>
      <c r="L7" s="24"/>
      <c r="M7" s="25"/>
      <c r="N7" s="25"/>
      <c r="O7" s="25"/>
      <c r="P7" s="25"/>
      <c r="Q7" s="175"/>
    </row>
    <row r="8" spans="1:17" s="714" customFormat="1" ht="15.75" customHeight="1">
      <c r="A8" s="468">
        <v>1</v>
      </c>
      <c r="B8" s="469" t="s">
        <v>88</v>
      </c>
      <c r="C8" s="474">
        <v>4865098</v>
      </c>
      <c r="D8" s="46" t="s">
        <v>12</v>
      </c>
      <c r="E8" s="47" t="s">
        <v>354</v>
      </c>
      <c r="F8" s="483">
        <v>100</v>
      </c>
      <c r="G8" s="434">
        <v>999998</v>
      </c>
      <c r="H8" s="435">
        <v>999998</v>
      </c>
      <c r="I8" s="344">
        <f>G8-H8</f>
        <v>0</v>
      </c>
      <c r="J8" s="344">
        <f>$F8*I8</f>
        <v>0</v>
      </c>
      <c r="K8" s="344">
        <f aca="true" t="shared" si="0" ref="K8:K53">J8/1000000</f>
        <v>0</v>
      </c>
      <c r="L8" s="434">
        <v>37956</v>
      </c>
      <c r="M8" s="435">
        <v>37956</v>
      </c>
      <c r="N8" s="344">
        <f>L8-M8</f>
        <v>0</v>
      </c>
      <c r="O8" s="344">
        <f>$F8*N8</f>
        <v>0</v>
      </c>
      <c r="P8" s="344">
        <f aca="true" t="shared" si="1" ref="P8:P53">O8/1000000</f>
        <v>0</v>
      </c>
      <c r="Q8" s="724"/>
    </row>
    <row r="9" spans="1:17" ht="15.75" customHeight="1">
      <c r="A9" s="468">
        <v>2</v>
      </c>
      <c r="B9" s="469" t="s">
        <v>89</v>
      </c>
      <c r="C9" s="474">
        <v>4865161</v>
      </c>
      <c r="D9" s="46" t="s">
        <v>12</v>
      </c>
      <c r="E9" s="47" t="s">
        <v>354</v>
      </c>
      <c r="F9" s="483">
        <v>100</v>
      </c>
      <c r="G9" s="431">
        <v>992728</v>
      </c>
      <c r="H9" s="432">
        <v>993194</v>
      </c>
      <c r="I9" s="503">
        <f aca="true" t="shared" si="2" ref="I9:I15">G9-H9</f>
        <v>-466</v>
      </c>
      <c r="J9" s="503">
        <f aca="true" t="shared" si="3" ref="J9:J53">$F9*I9</f>
        <v>-46600</v>
      </c>
      <c r="K9" s="503">
        <f t="shared" si="0"/>
        <v>-0.0466</v>
      </c>
      <c r="L9" s="431">
        <v>81945</v>
      </c>
      <c r="M9" s="432">
        <v>83059</v>
      </c>
      <c r="N9" s="503">
        <f aca="true" t="shared" si="4" ref="N9:N15">L9-M9</f>
        <v>-1114</v>
      </c>
      <c r="O9" s="503">
        <f aca="true" t="shared" si="5" ref="O9:O53">$F9*N9</f>
        <v>-111400</v>
      </c>
      <c r="P9" s="503">
        <f t="shared" si="1"/>
        <v>-0.1114</v>
      </c>
      <c r="Q9" s="176"/>
    </row>
    <row r="10" spans="1:17" ht="15.75" customHeight="1">
      <c r="A10" s="468">
        <v>3</v>
      </c>
      <c r="B10" s="469" t="s">
        <v>90</v>
      </c>
      <c r="C10" s="474">
        <v>4865099</v>
      </c>
      <c r="D10" s="46" t="s">
        <v>12</v>
      </c>
      <c r="E10" s="47" t="s">
        <v>354</v>
      </c>
      <c r="F10" s="483">
        <v>100</v>
      </c>
      <c r="G10" s="431">
        <v>16471</v>
      </c>
      <c r="H10" s="432">
        <v>16821</v>
      </c>
      <c r="I10" s="503">
        <f t="shared" si="2"/>
        <v>-350</v>
      </c>
      <c r="J10" s="503">
        <f t="shared" si="3"/>
        <v>-35000</v>
      </c>
      <c r="K10" s="503">
        <f t="shared" si="0"/>
        <v>-0.035</v>
      </c>
      <c r="L10" s="431">
        <v>38116</v>
      </c>
      <c r="M10" s="432">
        <v>35845</v>
      </c>
      <c r="N10" s="503">
        <f t="shared" si="4"/>
        <v>2271</v>
      </c>
      <c r="O10" s="503">
        <f t="shared" si="5"/>
        <v>227100</v>
      </c>
      <c r="P10" s="503">
        <f t="shared" si="1"/>
        <v>0.2271</v>
      </c>
      <c r="Q10" s="176"/>
    </row>
    <row r="11" spans="1:17" ht="15" customHeight="1">
      <c r="A11" s="468">
        <v>4</v>
      </c>
      <c r="B11" s="469" t="s">
        <v>91</v>
      </c>
      <c r="C11" s="474">
        <v>4865184</v>
      </c>
      <c r="D11" s="46" t="s">
        <v>12</v>
      </c>
      <c r="E11" s="47" t="s">
        <v>354</v>
      </c>
      <c r="F11" s="483">
        <v>600</v>
      </c>
      <c r="G11" s="431">
        <v>999967</v>
      </c>
      <c r="H11" s="432">
        <v>999999</v>
      </c>
      <c r="I11" s="503">
        <f>G11-H11</f>
        <v>-32</v>
      </c>
      <c r="J11" s="503">
        <f>$F11*I11</f>
        <v>-19200</v>
      </c>
      <c r="K11" s="503">
        <f>J11/1000000</f>
        <v>-0.0192</v>
      </c>
      <c r="L11" s="431">
        <v>5470</v>
      </c>
      <c r="M11" s="432">
        <v>5493</v>
      </c>
      <c r="N11" s="503">
        <f>L11-M11</f>
        <v>-23</v>
      </c>
      <c r="O11" s="503">
        <f>$F11*N11</f>
        <v>-13800</v>
      </c>
      <c r="P11" s="503">
        <f>O11/1000000</f>
        <v>-0.0138</v>
      </c>
      <c r="Q11" s="176"/>
    </row>
    <row r="12" spans="1:17" s="714" customFormat="1" ht="15">
      <c r="A12" s="468">
        <v>5</v>
      </c>
      <c r="B12" s="469" t="s">
        <v>92</v>
      </c>
      <c r="C12" s="474">
        <v>4865103</v>
      </c>
      <c r="D12" s="46" t="s">
        <v>12</v>
      </c>
      <c r="E12" s="47" t="s">
        <v>354</v>
      </c>
      <c r="F12" s="483">
        <v>100</v>
      </c>
      <c r="G12" s="434">
        <v>2031</v>
      </c>
      <c r="H12" s="435">
        <v>2031</v>
      </c>
      <c r="I12" s="344">
        <f>G12-H12</f>
        <v>0</v>
      </c>
      <c r="J12" s="344">
        <f t="shared" si="3"/>
        <v>0</v>
      </c>
      <c r="K12" s="344">
        <f t="shared" si="0"/>
        <v>0</v>
      </c>
      <c r="L12" s="434">
        <v>2292</v>
      </c>
      <c r="M12" s="435">
        <v>2292</v>
      </c>
      <c r="N12" s="344">
        <f>L12-M12</f>
        <v>0</v>
      </c>
      <c r="O12" s="344">
        <f t="shared" si="5"/>
        <v>0</v>
      </c>
      <c r="P12" s="344">
        <f t="shared" si="1"/>
        <v>0</v>
      </c>
      <c r="Q12" s="743" t="s">
        <v>426</v>
      </c>
    </row>
    <row r="13" spans="1:17" s="714" customFormat="1" ht="15">
      <c r="A13" s="468"/>
      <c r="B13" s="469"/>
      <c r="C13" s="474"/>
      <c r="D13" s="46"/>
      <c r="E13" s="47"/>
      <c r="F13" s="483"/>
      <c r="G13" s="434"/>
      <c r="H13" s="435"/>
      <c r="I13" s="344"/>
      <c r="J13" s="344"/>
      <c r="K13" s="344">
        <v>0</v>
      </c>
      <c r="L13" s="434"/>
      <c r="M13" s="435"/>
      <c r="N13" s="344"/>
      <c r="O13" s="344"/>
      <c r="P13" s="344">
        <v>0.0171</v>
      </c>
      <c r="Q13" s="743" t="s">
        <v>424</v>
      </c>
    </row>
    <row r="14" spans="1:17" ht="15.75" customHeight="1">
      <c r="A14" s="468">
        <v>6</v>
      </c>
      <c r="B14" s="469" t="s">
        <v>93</v>
      </c>
      <c r="C14" s="474">
        <v>4865101</v>
      </c>
      <c r="D14" s="46" t="s">
        <v>12</v>
      </c>
      <c r="E14" s="47" t="s">
        <v>354</v>
      </c>
      <c r="F14" s="483">
        <v>100</v>
      </c>
      <c r="G14" s="431">
        <v>10274</v>
      </c>
      <c r="H14" s="432">
        <v>10436</v>
      </c>
      <c r="I14" s="503">
        <f t="shared" si="2"/>
        <v>-162</v>
      </c>
      <c r="J14" s="503">
        <f t="shared" si="3"/>
        <v>-16200</v>
      </c>
      <c r="K14" s="503">
        <f t="shared" si="0"/>
        <v>-0.0162</v>
      </c>
      <c r="L14" s="431">
        <v>163779</v>
      </c>
      <c r="M14" s="432">
        <v>160188</v>
      </c>
      <c r="N14" s="503">
        <f t="shared" si="4"/>
        <v>3591</v>
      </c>
      <c r="O14" s="503">
        <f t="shared" si="5"/>
        <v>359100</v>
      </c>
      <c r="P14" s="503">
        <f t="shared" si="1"/>
        <v>0.3591</v>
      </c>
      <c r="Q14" s="176"/>
    </row>
    <row r="15" spans="1:17" ht="15.75" customHeight="1">
      <c r="A15" s="468">
        <v>7</v>
      </c>
      <c r="B15" s="469" t="s">
        <v>94</v>
      </c>
      <c r="C15" s="474">
        <v>4865102</v>
      </c>
      <c r="D15" s="46" t="s">
        <v>12</v>
      </c>
      <c r="E15" s="47" t="s">
        <v>354</v>
      </c>
      <c r="F15" s="483">
        <v>100</v>
      </c>
      <c r="G15" s="431">
        <v>5772</v>
      </c>
      <c r="H15" s="432">
        <v>5393</v>
      </c>
      <c r="I15" s="503">
        <f t="shared" si="2"/>
        <v>379</v>
      </c>
      <c r="J15" s="503">
        <f t="shared" si="3"/>
        <v>37900</v>
      </c>
      <c r="K15" s="503">
        <f t="shared" si="0"/>
        <v>0.0379</v>
      </c>
      <c r="L15" s="431">
        <v>121901</v>
      </c>
      <c r="M15" s="432">
        <v>119176</v>
      </c>
      <c r="N15" s="503">
        <f t="shared" si="4"/>
        <v>2725</v>
      </c>
      <c r="O15" s="503">
        <f t="shared" si="5"/>
        <v>272500</v>
      </c>
      <c r="P15" s="503">
        <f t="shared" si="1"/>
        <v>0.2725</v>
      </c>
      <c r="Q15" s="176"/>
    </row>
    <row r="16" spans="1:17" ht="15.75" customHeight="1">
      <c r="A16" s="468"/>
      <c r="B16" s="471" t="s">
        <v>11</v>
      </c>
      <c r="C16" s="474"/>
      <c r="D16" s="46"/>
      <c r="E16" s="46"/>
      <c r="F16" s="483"/>
      <c r="G16" s="431"/>
      <c r="H16" s="432"/>
      <c r="I16" s="503"/>
      <c r="J16" s="503"/>
      <c r="K16" s="503"/>
      <c r="L16" s="504"/>
      <c r="M16" s="503"/>
      <c r="N16" s="503"/>
      <c r="O16" s="503"/>
      <c r="P16" s="503"/>
      <c r="Q16" s="176"/>
    </row>
    <row r="17" spans="1:17" ht="15.75" customHeight="1">
      <c r="A17" s="468">
        <v>8</v>
      </c>
      <c r="B17" s="469" t="s">
        <v>377</v>
      </c>
      <c r="C17" s="474">
        <v>4864884</v>
      </c>
      <c r="D17" s="46" t="s">
        <v>12</v>
      </c>
      <c r="E17" s="47" t="s">
        <v>354</v>
      </c>
      <c r="F17" s="483">
        <v>1000</v>
      </c>
      <c r="G17" s="431">
        <v>993608</v>
      </c>
      <c r="H17" s="432">
        <v>993615</v>
      </c>
      <c r="I17" s="503">
        <f>G17-H17</f>
        <v>-7</v>
      </c>
      <c r="J17" s="503">
        <f t="shared" si="3"/>
        <v>-7000</v>
      </c>
      <c r="K17" s="503">
        <f t="shared" si="0"/>
        <v>-0.007</v>
      </c>
      <c r="L17" s="431">
        <v>948</v>
      </c>
      <c r="M17" s="432">
        <v>1038</v>
      </c>
      <c r="N17" s="503">
        <f>L17-M17</f>
        <v>-90</v>
      </c>
      <c r="O17" s="503">
        <f t="shared" si="5"/>
        <v>-90000</v>
      </c>
      <c r="P17" s="503">
        <f t="shared" si="1"/>
        <v>-0.09</v>
      </c>
      <c r="Q17" s="561"/>
    </row>
    <row r="18" spans="1:17" ht="15.75" customHeight="1">
      <c r="A18" s="468">
        <v>9</v>
      </c>
      <c r="B18" s="469" t="s">
        <v>95</v>
      </c>
      <c r="C18" s="474">
        <v>4864831</v>
      </c>
      <c r="D18" s="46" t="s">
        <v>12</v>
      </c>
      <c r="E18" s="47" t="s">
        <v>354</v>
      </c>
      <c r="F18" s="483">
        <v>1000</v>
      </c>
      <c r="G18" s="431">
        <v>998709</v>
      </c>
      <c r="H18" s="432">
        <v>998708</v>
      </c>
      <c r="I18" s="503">
        <f aca="true" t="shared" si="6" ref="I18:I53">G18-H18</f>
        <v>1</v>
      </c>
      <c r="J18" s="503">
        <f t="shared" si="3"/>
        <v>1000</v>
      </c>
      <c r="K18" s="503">
        <f t="shared" si="0"/>
        <v>0.001</v>
      </c>
      <c r="L18" s="431">
        <v>2030</v>
      </c>
      <c r="M18" s="432">
        <v>1876</v>
      </c>
      <c r="N18" s="503">
        <f aca="true" t="shared" si="7" ref="N18:N53">L18-M18</f>
        <v>154</v>
      </c>
      <c r="O18" s="503">
        <f t="shared" si="5"/>
        <v>154000</v>
      </c>
      <c r="P18" s="503">
        <f t="shared" si="1"/>
        <v>0.154</v>
      </c>
      <c r="Q18" s="176"/>
    </row>
    <row r="19" spans="1:17" ht="15.75" customHeight="1">
      <c r="A19" s="468">
        <v>10</v>
      </c>
      <c r="B19" s="469" t="s">
        <v>126</v>
      </c>
      <c r="C19" s="474">
        <v>4864832</v>
      </c>
      <c r="D19" s="46" t="s">
        <v>12</v>
      </c>
      <c r="E19" s="47" t="s">
        <v>354</v>
      </c>
      <c r="F19" s="483">
        <v>1000</v>
      </c>
      <c r="G19" s="431">
        <v>711</v>
      </c>
      <c r="H19" s="432">
        <v>699</v>
      </c>
      <c r="I19" s="503">
        <f t="shared" si="6"/>
        <v>12</v>
      </c>
      <c r="J19" s="503">
        <f t="shared" si="3"/>
        <v>12000</v>
      </c>
      <c r="K19" s="503">
        <f t="shared" si="0"/>
        <v>0.012</v>
      </c>
      <c r="L19" s="431">
        <v>1540</v>
      </c>
      <c r="M19" s="432">
        <v>1465</v>
      </c>
      <c r="N19" s="503">
        <f t="shared" si="7"/>
        <v>75</v>
      </c>
      <c r="O19" s="503">
        <f t="shared" si="5"/>
        <v>75000</v>
      </c>
      <c r="P19" s="503">
        <f t="shared" si="1"/>
        <v>0.075</v>
      </c>
      <c r="Q19" s="176"/>
    </row>
    <row r="20" spans="1:17" ht="15.75" customHeight="1">
      <c r="A20" s="468">
        <v>11</v>
      </c>
      <c r="B20" s="469" t="s">
        <v>96</v>
      </c>
      <c r="C20" s="474">
        <v>4864833</v>
      </c>
      <c r="D20" s="46" t="s">
        <v>12</v>
      </c>
      <c r="E20" s="47" t="s">
        <v>354</v>
      </c>
      <c r="F20" s="483">
        <v>1000</v>
      </c>
      <c r="G20" s="431">
        <v>998704</v>
      </c>
      <c r="H20" s="432">
        <v>998707</v>
      </c>
      <c r="I20" s="503">
        <f t="shared" si="6"/>
        <v>-3</v>
      </c>
      <c r="J20" s="503">
        <f t="shared" si="3"/>
        <v>-3000</v>
      </c>
      <c r="K20" s="503">
        <f t="shared" si="0"/>
        <v>-0.003</v>
      </c>
      <c r="L20" s="431">
        <v>2688</v>
      </c>
      <c r="M20" s="432">
        <v>2570</v>
      </c>
      <c r="N20" s="503">
        <f t="shared" si="7"/>
        <v>118</v>
      </c>
      <c r="O20" s="503">
        <f t="shared" si="5"/>
        <v>118000</v>
      </c>
      <c r="P20" s="503">
        <f t="shared" si="1"/>
        <v>0.118</v>
      </c>
      <c r="Q20" s="176"/>
    </row>
    <row r="21" spans="1:17" ht="15.75" customHeight="1">
      <c r="A21" s="468">
        <v>12</v>
      </c>
      <c r="B21" s="469" t="s">
        <v>97</v>
      </c>
      <c r="C21" s="474">
        <v>4864834</v>
      </c>
      <c r="D21" s="46" t="s">
        <v>12</v>
      </c>
      <c r="E21" s="47" t="s">
        <v>354</v>
      </c>
      <c r="F21" s="483">
        <v>1000</v>
      </c>
      <c r="G21" s="431">
        <v>999083</v>
      </c>
      <c r="H21" s="432">
        <v>999088</v>
      </c>
      <c r="I21" s="503">
        <f t="shared" si="6"/>
        <v>-5</v>
      </c>
      <c r="J21" s="503">
        <f t="shared" si="3"/>
        <v>-5000</v>
      </c>
      <c r="K21" s="503">
        <f t="shared" si="0"/>
        <v>-0.005</v>
      </c>
      <c r="L21" s="431">
        <v>4442</v>
      </c>
      <c r="M21" s="432">
        <v>4431</v>
      </c>
      <c r="N21" s="503">
        <f t="shared" si="7"/>
        <v>11</v>
      </c>
      <c r="O21" s="503">
        <f t="shared" si="5"/>
        <v>11000</v>
      </c>
      <c r="P21" s="503">
        <f t="shared" si="1"/>
        <v>0.011</v>
      </c>
      <c r="Q21" s="176"/>
    </row>
    <row r="22" spans="1:17" ht="15.75" customHeight="1">
      <c r="A22" s="468">
        <v>13</v>
      </c>
      <c r="B22" s="415" t="s">
        <v>98</v>
      </c>
      <c r="C22" s="474">
        <v>4864835</v>
      </c>
      <c r="D22" s="50" t="s">
        <v>12</v>
      </c>
      <c r="E22" s="47" t="s">
        <v>354</v>
      </c>
      <c r="F22" s="483">
        <v>1000</v>
      </c>
      <c r="G22" s="431">
        <v>248</v>
      </c>
      <c r="H22" s="432">
        <v>248</v>
      </c>
      <c r="I22" s="503">
        <f t="shared" si="6"/>
        <v>0</v>
      </c>
      <c r="J22" s="503">
        <f t="shared" si="3"/>
        <v>0</v>
      </c>
      <c r="K22" s="503">
        <f t="shared" si="0"/>
        <v>0</v>
      </c>
      <c r="L22" s="431">
        <v>2247</v>
      </c>
      <c r="M22" s="432">
        <v>1702</v>
      </c>
      <c r="N22" s="503">
        <f t="shared" si="7"/>
        <v>545</v>
      </c>
      <c r="O22" s="503">
        <f t="shared" si="5"/>
        <v>545000</v>
      </c>
      <c r="P22" s="503">
        <f t="shared" si="1"/>
        <v>0.545</v>
      </c>
      <c r="Q22" s="176"/>
    </row>
    <row r="23" spans="1:17" ht="15.75" customHeight="1">
      <c r="A23" s="468">
        <v>14</v>
      </c>
      <c r="B23" s="469" t="s">
        <v>99</v>
      </c>
      <c r="C23" s="474">
        <v>4864836</v>
      </c>
      <c r="D23" s="46" t="s">
        <v>12</v>
      </c>
      <c r="E23" s="47" t="s">
        <v>354</v>
      </c>
      <c r="F23" s="483">
        <v>1000</v>
      </c>
      <c r="G23" s="431">
        <v>999877</v>
      </c>
      <c r="H23" s="432">
        <v>999877</v>
      </c>
      <c r="I23" s="503">
        <f t="shared" si="6"/>
        <v>0</v>
      </c>
      <c r="J23" s="503">
        <f t="shared" si="3"/>
        <v>0</v>
      </c>
      <c r="K23" s="503">
        <f t="shared" si="0"/>
        <v>0</v>
      </c>
      <c r="L23" s="431">
        <v>16730</v>
      </c>
      <c r="M23" s="432">
        <v>16619</v>
      </c>
      <c r="N23" s="503">
        <f t="shared" si="7"/>
        <v>111</v>
      </c>
      <c r="O23" s="503">
        <f t="shared" si="5"/>
        <v>111000</v>
      </c>
      <c r="P23" s="503">
        <f t="shared" si="1"/>
        <v>0.111</v>
      </c>
      <c r="Q23" s="176"/>
    </row>
    <row r="24" spans="1:17" ht="15.75" customHeight="1">
      <c r="A24" s="468">
        <v>15</v>
      </c>
      <c r="B24" s="469" t="s">
        <v>100</v>
      </c>
      <c r="C24" s="474">
        <v>4864837</v>
      </c>
      <c r="D24" s="46" t="s">
        <v>12</v>
      </c>
      <c r="E24" s="47" t="s">
        <v>354</v>
      </c>
      <c r="F24" s="483">
        <v>1000</v>
      </c>
      <c r="G24" s="431">
        <v>1556</v>
      </c>
      <c r="H24" s="432">
        <v>1551</v>
      </c>
      <c r="I24" s="503">
        <f t="shared" si="6"/>
        <v>5</v>
      </c>
      <c r="J24" s="503">
        <f t="shared" si="3"/>
        <v>5000</v>
      </c>
      <c r="K24" s="503">
        <f t="shared" si="0"/>
        <v>0.005</v>
      </c>
      <c r="L24" s="431">
        <v>37374</v>
      </c>
      <c r="M24" s="432">
        <v>37381</v>
      </c>
      <c r="N24" s="503">
        <f t="shared" si="7"/>
        <v>-7</v>
      </c>
      <c r="O24" s="503">
        <f t="shared" si="5"/>
        <v>-7000</v>
      </c>
      <c r="P24" s="344">
        <f t="shared" si="1"/>
        <v>-0.007</v>
      </c>
      <c r="Q24" s="176"/>
    </row>
    <row r="25" spans="1:17" ht="15.75" customHeight="1">
      <c r="A25" s="468">
        <v>16</v>
      </c>
      <c r="B25" s="469" t="s">
        <v>101</v>
      </c>
      <c r="C25" s="474">
        <v>4864838</v>
      </c>
      <c r="D25" s="46" t="s">
        <v>12</v>
      </c>
      <c r="E25" s="47" t="s">
        <v>354</v>
      </c>
      <c r="F25" s="483">
        <v>1000</v>
      </c>
      <c r="G25" s="431">
        <v>258</v>
      </c>
      <c r="H25" s="432">
        <v>258</v>
      </c>
      <c r="I25" s="503">
        <f t="shared" si="6"/>
        <v>0</v>
      </c>
      <c r="J25" s="503">
        <f t="shared" si="3"/>
        <v>0</v>
      </c>
      <c r="K25" s="503">
        <f t="shared" si="0"/>
        <v>0</v>
      </c>
      <c r="L25" s="431">
        <v>27539</v>
      </c>
      <c r="M25" s="432">
        <v>27185</v>
      </c>
      <c r="N25" s="503">
        <f t="shared" si="7"/>
        <v>354</v>
      </c>
      <c r="O25" s="503">
        <f t="shared" si="5"/>
        <v>354000</v>
      </c>
      <c r="P25" s="503">
        <f t="shared" si="1"/>
        <v>0.354</v>
      </c>
      <c r="Q25" s="176"/>
    </row>
    <row r="26" spans="1:17" ht="15.75" customHeight="1">
      <c r="A26" s="468">
        <v>17</v>
      </c>
      <c r="B26" s="469" t="s">
        <v>124</v>
      </c>
      <c r="C26" s="474">
        <v>4864839</v>
      </c>
      <c r="D26" s="46" t="s">
        <v>12</v>
      </c>
      <c r="E26" s="47" t="s">
        <v>354</v>
      </c>
      <c r="F26" s="483">
        <v>1000</v>
      </c>
      <c r="G26" s="431">
        <v>1478</v>
      </c>
      <c r="H26" s="432">
        <v>1471</v>
      </c>
      <c r="I26" s="503">
        <f t="shared" si="6"/>
        <v>7</v>
      </c>
      <c r="J26" s="503">
        <f t="shared" si="3"/>
        <v>7000</v>
      </c>
      <c r="K26" s="503">
        <f t="shared" si="0"/>
        <v>0.007</v>
      </c>
      <c r="L26" s="431">
        <v>9303</v>
      </c>
      <c r="M26" s="432">
        <v>9228</v>
      </c>
      <c r="N26" s="503">
        <f t="shared" si="7"/>
        <v>75</v>
      </c>
      <c r="O26" s="503">
        <f t="shared" si="5"/>
        <v>75000</v>
      </c>
      <c r="P26" s="503">
        <f t="shared" si="1"/>
        <v>0.075</v>
      </c>
      <c r="Q26" s="176"/>
    </row>
    <row r="27" spans="1:17" ht="15.75" customHeight="1">
      <c r="A27" s="468">
        <v>18</v>
      </c>
      <c r="B27" s="469" t="s">
        <v>127</v>
      </c>
      <c r="C27" s="474">
        <v>4864788</v>
      </c>
      <c r="D27" s="46" t="s">
        <v>12</v>
      </c>
      <c r="E27" s="47" t="s">
        <v>354</v>
      </c>
      <c r="F27" s="483">
        <v>100</v>
      </c>
      <c r="G27" s="431">
        <v>6912</v>
      </c>
      <c r="H27" s="432">
        <v>6865</v>
      </c>
      <c r="I27" s="503">
        <f t="shared" si="6"/>
        <v>47</v>
      </c>
      <c r="J27" s="503">
        <f t="shared" si="3"/>
        <v>4700</v>
      </c>
      <c r="K27" s="503">
        <f t="shared" si="0"/>
        <v>0.0047</v>
      </c>
      <c r="L27" s="431">
        <v>250</v>
      </c>
      <c r="M27" s="432">
        <v>187</v>
      </c>
      <c r="N27" s="503">
        <f t="shared" si="7"/>
        <v>63</v>
      </c>
      <c r="O27" s="503">
        <f t="shared" si="5"/>
        <v>6300</v>
      </c>
      <c r="P27" s="503">
        <f t="shared" si="1"/>
        <v>0.0063</v>
      </c>
      <c r="Q27" s="176"/>
    </row>
    <row r="28" spans="1:17" ht="13.5" customHeight="1">
      <c r="A28" s="468">
        <v>19</v>
      </c>
      <c r="B28" s="469" t="s">
        <v>125</v>
      </c>
      <c r="C28" s="474">
        <v>4864883</v>
      </c>
      <c r="D28" s="46" t="s">
        <v>12</v>
      </c>
      <c r="E28" s="47" t="s">
        <v>354</v>
      </c>
      <c r="F28" s="483">
        <v>1000</v>
      </c>
      <c r="G28" s="431">
        <v>998570</v>
      </c>
      <c r="H28" s="432">
        <v>998580</v>
      </c>
      <c r="I28" s="503">
        <f t="shared" si="6"/>
        <v>-10</v>
      </c>
      <c r="J28" s="503">
        <f t="shared" si="3"/>
        <v>-10000</v>
      </c>
      <c r="K28" s="503">
        <f t="shared" si="0"/>
        <v>-0.01</v>
      </c>
      <c r="L28" s="431">
        <v>14136</v>
      </c>
      <c r="M28" s="432">
        <v>13834</v>
      </c>
      <c r="N28" s="503">
        <f t="shared" si="7"/>
        <v>302</v>
      </c>
      <c r="O28" s="503">
        <f t="shared" si="5"/>
        <v>302000</v>
      </c>
      <c r="P28" s="503">
        <f t="shared" si="1"/>
        <v>0.302</v>
      </c>
      <c r="Q28" s="176"/>
    </row>
    <row r="29" spans="1:17" ht="15.75" customHeight="1">
      <c r="A29" s="468"/>
      <c r="B29" s="471" t="s">
        <v>102</v>
      </c>
      <c r="C29" s="474"/>
      <c r="D29" s="46"/>
      <c r="E29" s="46"/>
      <c r="F29" s="483"/>
      <c r="G29" s="431"/>
      <c r="H29" s="432"/>
      <c r="I29" s="21"/>
      <c r="J29" s="21"/>
      <c r="K29" s="234"/>
      <c r="L29" s="100"/>
      <c r="M29" s="21"/>
      <c r="N29" s="21"/>
      <c r="O29" s="21"/>
      <c r="P29" s="234"/>
      <c r="Q29" s="176"/>
    </row>
    <row r="30" spans="1:17" ht="15.75" customHeight="1">
      <c r="A30" s="468">
        <v>20</v>
      </c>
      <c r="B30" s="469" t="s">
        <v>103</v>
      </c>
      <c r="C30" s="474">
        <v>4865041</v>
      </c>
      <c r="D30" s="46" t="s">
        <v>12</v>
      </c>
      <c r="E30" s="47" t="s">
        <v>354</v>
      </c>
      <c r="F30" s="483">
        <v>1100</v>
      </c>
      <c r="G30" s="431">
        <v>999998</v>
      </c>
      <c r="H30" s="432">
        <v>999998</v>
      </c>
      <c r="I30" s="503">
        <f t="shared" si="6"/>
        <v>0</v>
      </c>
      <c r="J30" s="503">
        <f t="shared" si="3"/>
        <v>0</v>
      </c>
      <c r="K30" s="503">
        <f t="shared" si="0"/>
        <v>0</v>
      </c>
      <c r="L30" s="431">
        <v>723306</v>
      </c>
      <c r="M30" s="432">
        <v>726586</v>
      </c>
      <c r="N30" s="503">
        <f t="shared" si="7"/>
        <v>-3280</v>
      </c>
      <c r="O30" s="503">
        <f t="shared" si="5"/>
        <v>-3608000</v>
      </c>
      <c r="P30" s="503">
        <f t="shared" si="1"/>
        <v>-3.608</v>
      </c>
      <c r="Q30" s="176"/>
    </row>
    <row r="31" spans="1:17" ht="15.75" customHeight="1">
      <c r="A31" s="468">
        <v>21</v>
      </c>
      <c r="B31" s="469" t="s">
        <v>104</v>
      </c>
      <c r="C31" s="474">
        <v>4865042</v>
      </c>
      <c r="D31" s="46" t="s">
        <v>12</v>
      </c>
      <c r="E31" s="47" t="s">
        <v>354</v>
      </c>
      <c r="F31" s="483">
        <v>1100</v>
      </c>
      <c r="G31" s="431">
        <v>999998</v>
      </c>
      <c r="H31" s="432">
        <v>999998</v>
      </c>
      <c r="I31" s="503">
        <f t="shared" si="6"/>
        <v>0</v>
      </c>
      <c r="J31" s="503">
        <f t="shared" si="3"/>
        <v>0</v>
      </c>
      <c r="K31" s="503">
        <f t="shared" si="0"/>
        <v>0</v>
      </c>
      <c r="L31" s="431">
        <v>762198</v>
      </c>
      <c r="M31" s="432">
        <v>766214</v>
      </c>
      <c r="N31" s="503">
        <f t="shared" si="7"/>
        <v>-4016</v>
      </c>
      <c r="O31" s="503">
        <f t="shared" si="5"/>
        <v>-4417600</v>
      </c>
      <c r="P31" s="503">
        <f t="shared" si="1"/>
        <v>-4.4176</v>
      </c>
      <c r="Q31" s="176"/>
    </row>
    <row r="32" spans="1:17" ht="15.75" customHeight="1">
      <c r="A32" s="468">
        <v>22</v>
      </c>
      <c r="B32" s="469" t="s">
        <v>375</v>
      </c>
      <c r="C32" s="474">
        <v>4864943</v>
      </c>
      <c r="D32" s="46" t="s">
        <v>12</v>
      </c>
      <c r="E32" s="47" t="s">
        <v>354</v>
      </c>
      <c r="F32" s="483">
        <v>1000</v>
      </c>
      <c r="G32" s="431">
        <v>986208</v>
      </c>
      <c r="H32" s="432">
        <v>986563</v>
      </c>
      <c r="I32" s="503">
        <f>G32-H32</f>
        <v>-355</v>
      </c>
      <c r="J32" s="503">
        <f>$F32*I32</f>
        <v>-355000</v>
      </c>
      <c r="K32" s="503">
        <f>J32/1000000</f>
        <v>-0.355</v>
      </c>
      <c r="L32" s="431">
        <v>9080</v>
      </c>
      <c r="M32" s="432">
        <v>9099</v>
      </c>
      <c r="N32" s="503">
        <f>L32-M32</f>
        <v>-19</v>
      </c>
      <c r="O32" s="503">
        <f>$F32*N32</f>
        <v>-19000</v>
      </c>
      <c r="P32" s="503">
        <f>O32/1000000</f>
        <v>-0.019</v>
      </c>
      <c r="Q32" s="176"/>
    </row>
    <row r="33" spans="1:17" ht="15.75" customHeight="1">
      <c r="A33" s="468"/>
      <c r="B33" s="471" t="s">
        <v>34</v>
      </c>
      <c r="C33" s="474"/>
      <c r="D33" s="46"/>
      <c r="E33" s="46"/>
      <c r="F33" s="483"/>
      <c r="G33" s="431"/>
      <c r="H33" s="432"/>
      <c r="I33" s="503"/>
      <c r="J33" s="503"/>
      <c r="K33" s="234">
        <f>SUM(K17:K32)</f>
        <v>-0.3503</v>
      </c>
      <c r="L33" s="504"/>
      <c r="M33" s="503"/>
      <c r="N33" s="503"/>
      <c r="O33" s="503"/>
      <c r="P33" s="234">
        <f>SUM(P17:P32)</f>
        <v>-6.390300000000001</v>
      </c>
      <c r="Q33" s="176"/>
    </row>
    <row r="34" spans="1:17" ht="15.75" customHeight="1">
      <c r="A34" s="468">
        <v>23</v>
      </c>
      <c r="B34" s="469" t="s">
        <v>105</v>
      </c>
      <c r="C34" s="474">
        <v>4864910</v>
      </c>
      <c r="D34" s="46" t="s">
        <v>12</v>
      </c>
      <c r="E34" s="47" t="s">
        <v>354</v>
      </c>
      <c r="F34" s="483">
        <v>-1000</v>
      </c>
      <c r="G34" s="431">
        <v>958207</v>
      </c>
      <c r="H34" s="432">
        <v>958251</v>
      </c>
      <c r="I34" s="503">
        <f t="shared" si="6"/>
        <v>-44</v>
      </c>
      <c r="J34" s="503">
        <f t="shared" si="3"/>
        <v>44000</v>
      </c>
      <c r="K34" s="503">
        <f t="shared" si="0"/>
        <v>0.044</v>
      </c>
      <c r="L34" s="431">
        <v>949336</v>
      </c>
      <c r="M34" s="432">
        <v>949767</v>
      </c>
      <c r="N34" s="503">
        <f t="shared" si="7"/>
        <v>-431</v>
      </c>
      <c r="O34" s="503">
        <f t="shared" si="5"/>
        <v>431000</v>
      </c>
      <c r="P34" s="503">
        <f t="shared" si="1"/>
        <v>0.431</v>
      </c>
      <c r="Q34" s="176"/>
    </row>
    <row r="35" spans="1:17" ht="15.75" customHeight="1">
      <c r="A35" s="468">
        <v>24</v>
      </c>
      <c r="B35" s="469" t="s">
        <v>106</v>
      </c>
      <c r="C35" s="474">
        <v>4864911</v>
      </c>
      <c r="D35" s="46" t="s">
        <v>12</v>
      </c>
      <c r="E35" s="47" t="s">
        <v>354</v>
      </c>
      <c r="F35" s="483">
        <v>-1000</v>
      </c>
      <c r="G35" s="431">
        <v>968762</v>
      </c>
      <c r="H35" s="432">
        <v>968863</v>
      </c>
      <c r="I35" s="503">
        <f t="shared" si="6"/>
        <v>-101</v>
      </c>
      <c r="J35" s="503">
        <f t="shared" si="3"/>
        <v>101000</v>
      </c>
      <c r="K35" s="503">
        <f t="shared" si="0"/>
        <v>0.101</v>
      </c>
      <c r="L35" s="431">
        <v>955507</v>
      </c>
      <c r="M35" s="432">
        <v>955926</v>
      </c>
      <c r="N35" s="503">
        <f t="shared" si="7"/>
        <v>-419</v>
      </c>
      <c r="O35" s="503">
        <f t="shared" si="5"/>
        <v>419000</v>
      </c>
      <c r="P35" s="503">
        <f t="shared" si="1"/>
        <v>0.419</v>
      </c>
      <c r="Q35" s="176"/>
    </row>
    <row r="36" spans="1:17" ht="15.75" customHeight="1">
      <c r="A36" s="468">
        <v>25</v>
      </c>
      <c r="B36" s="523" t="s">
        <v>148</v>
      </c>
      <c r="C36" s="484">
        <v>4902528</v>
      </c>
      <c r="D36" s="13" t="s">
        <v>12</v>
      </c>
      <c r="E36" s="47" t="s">
        <v>354</v>
      </c>
      <c r="F36" s="484">
        <v>300</v>
      </c>
      <c r="G36" s="431">
        <v>23</v>
      </c>
      <c r="H36" s="432">
        <v>23</v>
      </c>
      <c r="I36" s="503">
        <f>G36-H36</f>
        <v>0</v>
      </c>
      <c r="J36" s="503">
        <f>$F36*I36</f>
        <v>0</v>
      </c>
      <c r="K36" s="503">
        <f>J36/1000000</f>
        <v>0</v>
      </c>
      <c r="L36" s="431">
        <v>382</v>
      </c>
      <c r="M36" s="432">
        <v>382</v>
      </c>
      <c r="N36" s="503">
        <f>L36-M36</f>
        <v>0</v>
      </c>
      <c r="O36" s="503">
        <f>$F36*N36</f>
        <v>0</v>
      </c>
      <c r="P36" s="503">
        <f>O36/1000000</f>
        <v>0</v>
      </c>
      <c r="Q36" s="543"/>
    </row>
    <row r="37" spans="1:17" ht="15.75" customHeight="1">
      <c r="A37" s="468"/>
      <c r="B37" s="471" t="s">
        <v>28</v>
      </c>
      <c r="C37" s="474"/>
      <c r="D37" s="46"/>
      <c r="E37" s="46"/>
      <c r="F37" s="483"/>
      <c r="G37" s="431"/>
      <c r="H37" s="432"/>
      <c r="I37" s="503"/>
      <c r="J37" s="503"/>
      <c r="K37" s="503"/>
      <c r="L37" s="504"/>
      <c r="M37" s="503"/>
      <c r="N37" s="503"/>
      <c r="O37" s="503"/>
      <c r="P37" s="503"/>
      <c r="Q37" s="176"/>
    </row>
    <row r="38" spans="1:17" ht="15">
      <c r="A38" s="468">
        <v>26</v>
      </c>
      <c r="B38" s="415" t="s">
        <v>48</v>
      </c>
      <c r="C38" s="474">
        <v>5128409</v>
      </c>
      <c r="D38" s="50" t="s">
        <v>12</v>
      </c>
      <c r="E38" s="47" t="s">
        <v>354</v>
      </c>
      <c r="F38" s="483">
        <v>1000</v>
      </c>
      <c r="G38" s="434">
        <v>140</v>
      </c>
      <c r="H38" s="435">
        <v>140</v>
      </c>
      <c r="I38" s="344">
        <f>G38-H38</f>
        <v>0</v>
      </c>
      <c r="J38" s="344">
        <f t="shared" si="3"/>
        <v>0</v>
      </c>
      <c r="K38" s="344">
        <f t="shared" si="0"/>
        <v>0</v>
      </c>
      <c r="L38" s="434">
        <v>6019</v>
      </c>
      <c r="M38" s="435">
        <v>5717</v>
      </c>
      <c r="N38" s="344">
        <f>L38-M38</f>
        <v>302</v>
      </c>
      <c r="O38" s="344">
        <f t="shared" si="5"/>
        <v>302000</v>
      </c>
      <c r="P38" s="344">
        <f t="shared" si="1"/>
        <v>0.302</v>
      </c>
      <c r="Q38" s="567"/>
    </row>
    <row r="39" spans="1:17" ht="12.75" customHeight="1">
      <c r="A39" s="468"/>
      <c r="B39" s="471" t="s">
        <v>107</v>
      </c>
      <c r="C39" s="474"/>
      <c r="D39" s="46"/>
      <c r="E39" s="46"/>
      <c r="F39" s="483"/>
      <c r="G39" s="431"/>
      <c r="H39" s="432"/>
      <c r="I39" s="503"/>
      <c r="J39" s="503"/>
      <c r="K39" s="503"/>
      <c r="L39" s="504"/>
      <c r="M39" s="503"/>
      <c r="N39" s="503"/>
      <c r="O39" s="503"/>
      <c r="P39" s="503"/>
      <c r="Q39" s="176"/>
    </row>
    <row r="40" spans="1:17" s="714" customFormat="1" ht="11.25" customHeight="1">
      <c r="A40" s="468">
        <v>27</v>
      </c>
      <c r="B40" s="469" t="s">
        <v>108</v>
      </c>
      <c r="C40" s="474">
        <v>4864962</v>
      </c>
      <c r="D40" s="46" t="s">
        <v>12</v>
      </c>
      <c r="E40" s="47" t="s">
        <v>354</v>
      </c>
      <c r="F40" s="483">
        <v>-1000</v>
      </c>
      <c r="G40" s="434">
        <v>44254</v>
      </c>
      <c r="H40" s="435">
        <v>44254</v>
      </c>
      <c r="I40" s="344">
        <f t="shared" si="6"/>
        <v>0</v>
      </c>
      <c r="J40" s="344">
        <f t="shared" si="3"/>
        <v>0</v>
      </c>
      <c r="K40" s="344">
        <f t="shared" si="0"/>
        <v>0</v>
      </c>
      <c r="L40" s="434">
        <v>974200</v>
      </c>
      <c r="M40" s="435">
        <v>973685</v>
      </c>
      <c r="N40" s="344">
        <f t="shared" si="7"/>
        <v>515</v>
      </c>
      <c r="O40" s="344">
        <f t="shared" si="5"/>
        <v>-515000</v>
      </c>
      <c r="P40" s="344">
        <f t="shared" si="1"/>
        <v>-0.515</v>
      </c>
      <c r="Q40" s="724"/>
    </row>
    <row r="41" spans="1:17" ht="13.5" customHeight="1">
      <c r="A41" s="468">
        <v>28</v>
      </c>
      <c r="B41" s="469" t="s">
        <v>109</v>
      </c>
      <c r="C41" s="474">
        <v>4865033</v>
      </c>
      <c r="D41" s="46" t="s">
        <v>12</v>
      </c>
      <c r="E41" s="47" t="s">
        <v>354</v>
      </c>
      <c r="F41" s="483">
        <v>-1000</v>
      </c>
      <c r="G41" s="431">
        <v>23998</v>
      </c>
      <c r="H41" s="432">
        <v>23987</v>
      </c>
      <c r="I41" s="503">
        <f t="shared" si="6"/>
        <v>11</v>
      </c>
      <c r="J41" s="503">
        <f t="shared" si="3"/>
        <v>-11000</v>
      </c>
      <c r="K41" s="503">
        <f t="shared" si="0"/>
        <v>-0.011</v>
      </c>
      <c r="L41" s="431">
        <v>969679</v>
      </c>
      <c r="M41" s="432">
        <v>969191</v>
      </c>
      <c r="N41" s="503">
        <f t="shared" si="7"/>
        <v>488</v>
      </c>
      <c r="O41" s="503">
        <f t="shared" si="5"/>
        <v>-488000</v>
      </c>
      <c r="P41" s="503">
        <f t="shared" si="1"/>
        <v>-0.488</v>
      </c>
      <c r="Q41" s="176"/>
    </row>
    <row r="42" spans="1:17" ht="15.75" customHeight="1">
      <c r="A42" s="468">
        <v>29</v>
      </c>
      <c r="B42" s="469" t="s">
        <v>110</v>
      </c>
      <c r="C42" s="474">
        <v>5128420</v>
      </c>
      <c r="D42" s="46" t="s">
        <v>12</v>
      </c>
      <c r="E42" s="47" t="s">
        <v>354</v>
      </c>
      <c r="F42" s="483">
        <v>-1000</v>
      </c>
      <c r="G42" s="431">
        <v>995524</v>
      </c>
      <c r="H42" s="432">
        <v>995496</v>
      </c>
      <c r="I42" s="503">
        <f>G42-H42</f>
        <v>28</v>
      </c>
      <c r="J42" s="503">
        <f t="shared" si="3"/>
        <v>-28000</v>
      </c>
      <c r="K42" s="503">
        <f t="shared" si="0"/>
        <v>-0.028</v>
      </c>
      <c r="L42" s="431">
        <v>996092</v>
      </c>
      <c r="M42" s="432">
        <v>996463</v>
      </c>
      <c r="N42" s="503">
        <f>L42-M42</f>
        <v>-371</v>
      </c>
      <c r="O42" s="503">
        <f t="shared" si="5"/>
        <v>371000</v>
      </c>
      <c r="P42" s="503">
        <f t="shared" si="1"/>
        <v>0.371</v>
      </c>
      <c r="Q42" s="561"/>
    </row>
    <row r="43" spans="1:17" ht="15.75" customHeight="1">
      <c r="A43" s="468">
        <v>30</v>
      </c>
      <c r="B43" s="415" t="s">
        <v>111</v>
      </c>
      <c r="C43" s="474">
        <v>4864935</v>
      </c>
      <c r="D43" s="46" t="s">
        <v>12</v>
      </c>
      <c r="E43" s="47" t="s">
        <v>354</v>
      </c>
      <c r="F43" s="483">
        <v>-1000</v>
      </c>
      <c r="G43" s="431">
        <v>975619</v>
      </c>
      <c r="H43" s="432">
        <v>975611</v>
      </c>
      <c r="I43" s="503">
        <f t="shared" si="6"/>
        <v>8</v>
      </c>
      <c r="J43" s="503">
        <f t="shared" si="3"/>
        <v>-8000</v>
      </c>
      <c r="K43" s="503">
        <f t="shared" si="0"/>
        <v>-0.008</v>
      </c>
      <c r="L43" s="431">
        <v>992487</v>
      </c>
      <c r="M43" s="432">
        <v>992628</v>
      </c>
      <c r="N43" s="503">
        <f t="shared" si="7"/>
        <v>-141</v>
      </c>
      <c r="O43" s="503">
        <f t="shared" si="5"/>
        <v>141000</v>
      </c>
      <c r="P43" s="503">
        <f t="shared" si="1"/>
        <v>0.141</v>
      </c>
      <c r="Q43" s="222"/>
    </row>
    <row r="44" spans="1:17" ht="15.75" customHeight="1">
      <c r="A44" s="468"/>
      <c r="B44" s="471" t="s">
        <v>422</v>
      </c>
      <c r="C44" s="474"/>
      <c r="D44" s="741"/>
      <c r="E44" s="742"/>
      <c r="F44" s="483"/>
      <c r="G44" s="504"/>
      <c r="H44" s="503"/>
      <c r="I44" s="503"/>
      <c r="J44" s="503"/>
      <c r="K44" s="503"/>
      <c r="L44" s="504"/>
      <c r="M44" s="503"/>
      <c r="N44" s="503"/>
      <c r="O44" s="503"/>
      <c r="P44" s="503"/>
      <c r="Q44" s="222"/>
    </row>
    <row r="45" spans="1:17" s="714" customFormat="1" ht="15.75" customHeight="1">
      <c r="A45" s="468">
        <v>31</v>
      </c>
      <c r="B45" s="469" t="s">
        <v>108</v>
      </c>
      <c r="C45" s="474">
        <v>4865002</v>
      </c>
      <c r="D45" s="741" t="s">
        <v>12</v>
      </c>
      <c r="E45" s="742" t="s">
        <v>354</v>
      </c>
      <c r="F45" s="483">
        <v>2000</v>
      </c>
      <c r="G45" s="434">
        <v>182</v>
      </c>
      <c r="H45" s="435">
        <v>37</v>
      </c>
      <c r="I45" s="344">
        <f>G45-H45</f>
        <v>145</v>
      </c>
      <c r="J45" s="344">
        <f>$F45*I45</f>
        <v>290000</v>
      </c>
      <c r="K45" s="344">
        <f>J45/1000000</f>
        <v>0.29</v>
      </c>
      <c r="L45" s="434">
        <v>999809</v>
      </c>
      <c r="M45" s="435">
        <v>999851</v>
      </c>
      <c r="N45" s="344">
        <f>L45-M45</f>
        <v>-42</v>
      </c>
      <c r="O45" s="344">
        <f>$F45*N45</f>
        <v>-84000</v>
      </c>
      <c r="P45" s="344">
        <f>O45/1000000</f>
        <v>-0.084</v>
      </c>
      <c r="Q45" s="767"/>
    </row>
    <row r="46" spans="1:17" s="714" customFormat="1" ht="15.75" customHeight="1">
      <c r="A46" s="468">
        <v>32</v>
      </c>
      <c r="B46" s="469" t="s">
        <v>423</v>
      </c>
      <c r="C46" s="474">
        <v>5128452</v>
      </c>
      <c r="D46" s="741" t="s">
        <v>12</v>
      </c>
      <c r="E46" s="742" t="s">
        <v>354</v>
      </c>
      <c r="F46" s="483">
        <v>2000</v>
      </c>
      <c r="G46" s="434">
        <v>143</v>
      </c>
      <c r="H46" s="435">
        <v>0</v>
      </c>
      <c r="I46" s="344">
        <f>G46-H46</f>
        <v>143</v>
      </c>
      <c r="J46" s="344">
        <f>$F46*I46</f>
        <v>286000</v>
      </c>
      <c r="K46" s="344">
        <f>J46/1000000</f>
        <v>0.286</v>
      </c>
      <c r="L46" s="434">
        <v>999998</v>
      </c>
      <c r="M46" s="435">
        <v>1000000</v>
      </c>
      <c r="N46" s="344">
        <f>L46-M46</f>
        <v>-2</v>
      </c>
      <c r="O46" s="344">
        <f>$F46*N46</f>
        <v>-4000</v>
      </c>
      <c r="P46" s="344">
        <f>O46/1000000</f>
        <v>-0.004</v>
      </c>
      <c r="Q46" s="820" t="s">
        <v>429</v>
      </c>
    </row>
    <row r="47" spans="1:17" ht="15.75" customHeight="1">
      <c r="A47" s="468"/>
      <c r="B47" s="471" t="s">
        <v>44</v>
      </c>
      <c r="C47" s="474"/>
      <c r="D47" s="46"/>
      <c r="E47" s="46"/>
      <c r="F47" s="483"/>
      <c r="G47" s="431"/>
      <c r="H47" s="432"/>
      <c r="I47" s="503"/>
      <c r="J47" s="503"/>
      <c r="K47" s="503"/>
      <c r="L47" s="504"/>
      <c r="M47" s="503"/>
      <c r="N47" s="503"/>
      <c r="O47" s="503"/>
      <c r="P47" s="503"/>
      <c r="Q47" s="176"/>
    </row>
    <row r="48" spans="1:17" ht="15.75" customHeight="1">
      <c r="A48" s="468"/>
      <c r="B48" s="470" t="s">
        <v>18</v>
      </c>
      <c r="C48" s="474"/>
      <c r="D48" s="50"/>
      <c r="E48" s="50"/>
      <c r="F48" s="483"/>
      <c r="G48" s="431"/>
      <c r="H48" s="432"/>
      <c r="I48" s="503"/>
      <c r="J48" s="503"/>
      <c r="K48" s="503"/>
      <c r="L48" s="504"/>
      <c r="M48" s="503"/>
      <c r="N48" s="503"/>
      <c r="O48" s="503"/>
      <c r="P48" s="503"/>
      <c r="Q48" s="176"/>
    </row>
    <row r="49" spans="1:17" ht="15.75" customHeight="1">
      <c r="A49" s="468">
        <v>33</v>
      </c>
      <c r="B49" s="469" t="s">
        <v>19</v>
      </c>
      <c r="C49" s="474">
        <v>4864808</v>
      </c>
      <c r="D49" s="46" t="s">
        <v>12</v>
      </c>
      <c r="E49" s="47" t="s">
        <v>354</v>
      </c>
      <c r="F49" s="483">
        <v>200</v>
      </c>
      <c r="G49" s="431">
        <v>3900</v>
      </c>
      <c r="H49" s="432">
        <v>3903</v>
      </c>
      <c r="I49" s="503">
        <f>G49-H49</f>
        <v>-3</v>
      </c>
      <c r="J49" s="503">
        <f>$F49*I49</f>
        <v>-600</v>
      </c>
      <c r="K49" s="503">
        <f>J49/1000000</f>
        <v>-0.0006</v>
      </c>
      <c r="L49" s="431">
        <v>15096</v>
      </c>
      <c r="M49" s="432">
        <v>15097</v>
      </c>
      <c r="N49" s="503">
        <f>L49-M49</f>
        <v>-1</v>
      </c>
      <c r="O49" s="503">
        <f>$F49*N49</f>
        <v>-200</v>
      </c>
      <c r="P49" s="503">
        <f>O49/1000000</f>
        <v>-0.0002</v>
      </c>
      <c r="Q49" s="560"/>
    </row>
    <row r="50" spans="1:17" ht="15.75" customHeight="1">
      <c r="A50" s="468">
        <v>34</v>
      </c>
      <c r="B50" s="469" t="s">
        <v>20</v>
      </c>
      <c r="C50" s="474">
        <v>4864841</v>
      </c>
      <c r="D50" s="46" t="s">
        <v>12</v>
      </c>
      <c r="E50" s="47" t="s">
        <v>354</v>
      </c>
      <c r="F50" s="483">
        <v>1000</v>
      </c>
      <c r="G50" s="431">
        <v>15810</v>
      </c>
      <c r="H50" s="432">
        <v>15809</v>
      </c>
      <c r="I50" s="503">
        <f t="shared" si="6"/>
        <v>1</v>
      </c>
      <c r="J50" s="503">
        <f t="shared" si="3"/>
        <v>1000</v>
      </c>
      <c r="K50" s="503">
        <f t="shared" si="0"/>
        <v>0.001</v>
      </c>
      <c r="L50" s="431">
        <v>35056</v>
      </c>
      <c r="M50" s="432">
        <v>34821</v>
      </c>
      <c r="N50" s="503">
        <f t="shared" si="7"/>
        <v>235</v>
      </c>
      <c r="O50" s="503">
        <f t="shared" si="5"/>
        <v>235000</v>
      </c>
      <c r="P50" s="503">
        <f t="shared" si="1"/>
        <v>0.235</v>
      </c>
      <c r="Q50" s="176"/>
    </row>
    <row r="51" spans="1:17" ht="13.5" customHeight="1">
      <c r="A51" s="468"/>
      <c r="B51" s="471" t="s">
        <v>121</v>
      </c>
      <c r="C51" s="474"/>
      <c r="D51" s="46"/>
      <c r="E51" s="46"/>
      <c r="F51" s="483"/>
      <c r="G51" s="431"/>
      <c r="H51" s="432"/>
      <c r="I51" s="503"/>
      <c r="J51" s="503"/>
      <c r="K51" s="503"/>
      <c r="L51" s="504"/>
      <c r="M51" s="503"/>
      <c r="N51" s="503"/>
      <c r="O51" s="503"/>
      <c r="P51" s="503"/>
      <c r="Q51" s="176"/>
    </row>
    <row r="52" spans="1:17" ht="12.75" customHeight="1">
      <c r="A52" s="468">
        <v>35</v>
      </c>
      <c r="B52" s="469" t="s">
        <v>122</v>
      </c>
      <c r="C52" s="474">
        <v>4865134</v>
      </c>
      <c r="D52" s="46" t="s">
        <v>12</v>
      </c>
      <c r="E52" s="47" t="s">
        <v>354</v>
      </c>
      <c r="F52" s="483">
        <v>100</v>
      </c>
      <c r="G52" s="431">
        <v>104139</v>
      </c>
      <c r="H52" s="432">
        <v>105011</v>
      </c>
      <c r="I52" s="503">
        <f t="shared" si="6"/>
        <v>-872</v>
      </c>
      <c r="J52" s="503">
        <f t="shared" si="3"/>
        <v>-87200</v>
      </c>
      <c r="K52" s="503">
        <f t="shared" si="0"/>
        <v>-0.0872</v>
      </c>
      <c r="L52" s="431">
        <v>1595</v>
      </c>
      <c r="M52" s="432">
        <v>1595</v>
      </c>
      <c r="N52" s="503">
        <f t="shared" si="7"/>
        <v>0</v>
      </c>
      <c r="O52" s="503">
        <f t="shared" si="5"/>
        <v>0</v>
      </c>
      <c r="P52" s="503">
        <f t="shared" si="1"/>
        <v>0</v>
      </c>
      <c r="Q52" s="176"/>
    </row>
    <row r="53" spans="1:17" ht="15.75" customHeight="1" thickBot="1">
      <c r="A53" s="453">
        <v>36</v>
      </c>
      <c r="B53" s="416" t="s">
        <v>123</v>
      </c>
      <c r="C53" s="475">
        <v>4865135</v>
      </c>
      <c r="D53" s="55" t="s">
        <v>12</v>
      </c>
      <c r="E53" s="53" t="s">
        <v>354</v>
      </c>
      <c r="F53" s="485">
        <v>100</v>
      </c>
      <c r="G53" s="437">
        <v>148728</v>
      </c>
      <c r="H53" s="437">
        <v>141939</v>
      </c>
      <c r="I53" s="505">
        <f t="shared" si="6"/>
        <v>6789</v>
      </c>
      <c r="J53" s="505">
        <f t="shared" si="3"/>
        <v>678900</v>
      </c>
      <c r="K53" s="746">
        <f t="shared" si="0"/>
        <v>0.6789</v>
      </c>
      <c r="L53" s="437">
        <v>4522</v>
      </c>
      <c r="M53" s="437">
        <v>4522</v>
      </c>
      <c r="N53" s="505">
        <f t="shared" si="7"/>
        <v>0</v>
      </c>
      <c r="O53" s="505">
        <f t="shared" si="5"/>
        <v>0</v>
      </c>
      <c r="P53" s="746">
        <f t="shared" si="1"/>
        <v>0</v>
      </c>
      <c r="Q53" s="176"/>
    </row>
    <row r="54" spans="2:16" ht="17.25" customHeight="1" thickTop="1">
      <c r="B54" s="17" t="s">
        <v>142</v>
      </c>
      <c r="F54" s="235"/>
      <c r="I54" s="18"/>
      <c r="J54" s="18"/>
      <c r="K54" s="511">
        <f>SUM(K8:K53)-K33</f>
        <v>0.8366999999999998</v>
      </c>
      <c r="N54" s="18"/>
      <c r="O54" s="18"/>
      <c r="P54" s="511">
        <f>SUM(P8:P53)-P33</f>
        <v>-4.8319</v>
      </c>
    </row>
    <row r="55" spans="2:16" ht="9" customHeight="1">
      <c r="B55" s="17"/>
      <c r="F55" s="235"/>
      <c r="I55" s="18"/>
      <c r="J55" s="18"/>
      <c r="K55" s="33"/>
      <c r="N55" s="18"/>
      <c r="O55" s="18"/>
      <c r="P55" s="33"/>
    </row>
    <row r="56" spans="2:16" ht="16.5">
      <c r="B56" s="17" t="s">
        <v>143</v>
      </c>
      <c r="F56" s="235"/>
      <c r="I56" s="18"/>
      <c r="J56" s="18"/>
      <c r="K56" s="511">
        <f>SUM(K54:K55)</f>
        <v>0.8366999999999998</v>
      </c>
      <c r="N56" s="18"/>
      <c r="O56" s="18"/>
      <c r="P56" s="511">
        <f>SUM(P54:P55)</f>
        <v>-4.8319</v>
      </c>
    </row>
    <row r="57" ht="15">
      <c r="F57" s="235"/>
    </row>
    <row r="58" spans="6:17" ht="15">
      <c r="F58" s="235"/>
      <c r="Q58" s="302" t="str">
        <f>NDPL!$Q$1</f>
        <v>SEPTEMBER-2014</v>
      </c>
    </row>
    <row r="59" ht="15">
      <c r="F59" s="235"/>
    </row>
    <row r="60" spans="6:17" ht="15">
      <c r="F60" s="235"/>
      <c r="Q60" s="302"/>
    </row>
    <row r="61" spans="1:16" ht="18.75" thickBot="1">
      <c r="A61" s="107" t="s">
        <v>253</v>
      </c>
      <c r="F61" s="235"/>
      <c r="G61" s="7"/>
      <c r="H61" s="7"/>
      <c r="I61" s="56" t="s">
        <v>7</v>
      </c>
      <c r="J61" s="19"/>
      <c r="K61" s="19"/>
      <c r="L61" s="19"/>
      <c r="M61" s="19"/>
      <c r="N61" s="56" t="s">
        <v>407</v>
      </c>
      <c r="O61" s="19"/>
      <c r="P61" s="19"/>
    </row>
    <row r="62" spans="1:17" ht="39.75" thickBot="1" thickTop="1">
      <c r="A62" s="41" t="s">
        <v>8</v>
      </c>
      <c r="B62" s="38" t="s">
        <v>9</v>
      </c>
      <c r="C62" s="39" t="s">
        <v>1</v>
      </c>
      <c r="D62" s="39" t="s">
        <v>2</v>
      </c>
      <c r="E62" s="39" t="s">
        <v>3</v>
      </c>
      <c r="F62" s="39" t="s">
        <v>10</v>
      </c>
      <c r="G62" s="41" t="str">
        <f>NDPL!G5</f>
        <v>FINAL READING 01/10/2014</v>
      </c>
      <c r="H62" s="39" t="str">
        <f>NDPL!H5</f>
        <v>INTIAL READING 01/09/2014</v>
      </c>
      <c r="I62" s="39" t="s">
        <v>4</v>
      </c>
      <c r="J62" s="39" t="s">
        <v>5</v>
      </c>
      <c r="K62" s="39" t="s">
        <v>6</v>
      </c>
      <c r="L62" s="41" t="str">
        <f>NDPL!G5</f>
        <v>FINAL READING 01/10/2014</v>
      </c>
      <c r="M62" s="39" t="str">
        <f>NDPL!H5</f>
        <v>INTIAL READING 01/09/2014</v>
      </c>
      <c r="N62" s="39" t="s">
        <v>4</v>
      </c>
      <c r="O62" s="39" t="s">
        <v>5</v>
      </c>
      <c r="P62" s="39" t="s">
        <v>6</v>
      </c>
      <c r="Q62" s="40" t="s">
        <v>317</v>
      </c>
    </row>
    <row r="63" spans="1:16" ht="17.25" thickBot="1" thickTop="1">
      <c r="A63" s="20"/>
      <c r="B63" s="108"/>
      <c r="C63" s="20"/>
      <c r="D63" s="20"/>
      <c r="E63" s="20"/>
      <c r="F63" s="417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7" ht="15.75" customHeight="1" thickTop="1">
      <c r="A64" s="466"/>
      <c r="B64" s="467" t="s">
        <v>128</v>
      </c>
      <c r="C64" s="42"/>
      <c r="D64" s="42"/>
      <c r="E64" s="42"/>
      <c r="F64" s="418"/>
      <c r="G64" s="34"/>
      <c r="H64" s="25"/>
      <c r="I64" s="25"/>
      <c r="J64" s="25"/>
      <c r="K64" s="25"/>
      <c r="L64" s="34"/>
      <c r="M64" s="25"/>
      <c r="N64" s="25"/>
      <c r="O64" s="25"/>
      <c r="P64" s="25"/>
      <c r="Q64" s="175"/>
    </row>
    <row r="65" spans="1:17" ht="15.75" customHeight="1">
      <c r="A65" s="468">
        <v>1</v>
      </c>
      <c r="B65" s="469" t="s">
        <v>15</v>
      </c>
      <c r="C65" s="474">
        <v>4864968</v>
      </c>
      <c r="D65" s="46" t="s">
        <v>12</v>
      </c>
      <c r="E65" s="47" t="s">
        <v>354</v>
      </c>
      <c r="F65" s="483">
        <v>-1000</v>
      </c>
      <c r="G65" s="431">
        <v>991027</v>
      </c>
      <c r="H65" s="432">
        <v>991462</v>
      </c>
      <c r="I65" s="432">
        <f>G65-H65</f>
        <v>-435</v>
      </c>
      <c r="J65" s="432">
        <f>$F65*I65</f>
        <v>435000</v>
      </c>
      <c r="K65" s="432">
        <f>J65/1000000</f>
        <v>0.435</v>
      </c>
      <c r="L65" s="431">
        <v>908484</v>
      </c>
      <c r="M65" s="432">
        <v>908618</v>
      </c>
      <c r="N65" s="432">
        <f>L65-M65</f>
        <v>-134</v>
      </c>
      <c r="O65" s="432">
        <f>$F65*N65</f>
        <v>134000</v>
      </c>
      <c r="P65" s="432">
        <f>O65/1000000</f>
        <v>0.134</v>
      </c>
      <c r="Q65" s="176"/>
    </row>
    <row r="66" spans="1:17" ht="15.75" customHeight="1">
      <c r="A66" s="468">
        <v>2</v>
      </c>
      <c r="B66" s="469" t="s">
        <v>16</v>
      </c>
      <c r="C66" s="474">
        <v>4864980</v>
      </c>
      <c r="D66" s="46" t="s">
        <v>12</v>
      </c>
      <c r="E66" s="47" t="s">
        <v>354</v>
      </c>
      <c r="F66" s="483">
        <v>-1000</v>
      </c>
      <c r="G66" s="431">
        <v>12028</v>
      </c>
      <c r="H66" s="432">
        <v>12365</v>
      </c>
      <c r="I66" s="432">
        <f>G66-H66</f>
        <v>-337</v>
      </c>
      <c r="J66" s="432">
        <f>$F66*I66</f>
        <v>337000</v>
      </c>
      <c r="K66" s="432">
        <f>J66/1000000</f>
        <v>0.337</v>
      </c>
      <c r="L66" s="431">
        <v>927910</v>
      </c>
      <c r="M66" s="432">
        <v>928118</v>
      </c>
      <c r="N66" s="432">
        <f>L66-M66</f>
        <v>-208</v>
      </c>
      <c r="O66" s="432">
        <f>$F66*N66</f>
        <v>208000</v>
      </c>
      <c r="P66" s="432">
        <f>O66/1000000</f>
        <v>0.208</v>
      </c>
      <c r="Q66" s="176"/>
    </row>
    <row r="67" spans="1:17" ht="15">
      <c r="A67" s="468">
        <v>3</v>
      </c>
      <c r="B67" s="469" t="s">
        <v>17</v>
      </c>
      <c r="C67" s="474">
        <v>5128436</v>
      </c>
      <c r="D67" s="46" t="s">
        <v>12</v>
      </c>
      <c r="E67" s="47" t="s">
        <v>354</v>
      </c>
      <c r="F67" s="483">
        <v>-1000</v>
      </c>
      <c r="G67" s="431">
        <v>992095</v>
      </c>
      <c r="H67" s="432">
        <v>992565</v>
      </c>
      <c r="I67" s="432">
        <f>G67-H67</f>
        <v>-470</v>
      </c>
      <c r="J67" s="432">
        <f>$F67*I67</f>
        <v>470000</v>
      </c>
      <c r="K67" s="432">
        <f>J67/1000000</f>
        <v>0.47</v>
      </c>
      <c r="L67" s="431">
        <v>973214</v>
      </c>
      <c r="M67" s="432">
        <v>973344</v>
      </c>
      <c r="N67" s="432">
        <f>L67-M67</f>
        <v>-130</v>
      </c>
      <c r="O67" s="432">
        <f>$F67*N67</f>
        <v>130000</v>
      </c>
      <c r="P67" s="432">
        <f>O67/1000000</f>
        <v>0.13</v>
      </c>
      <c r="Q67" s="698"/>
    </row>
    <row r="68" spans="1:17" ht="15.75" customHeight="1">
      <c r="A68" s="468"/>
      <c r="B68" s="470" t="s">
        <v>129</v>
      </c>
      <c r="C68" s="474"/>
      <c r="D68" s="50"/>
      <c r="E68" s="50"/>
      <c r="F68" s="483"/>
      <c r="G68" s="431"/>
      <c r="H68" s="432"/>
      <c r="I68" s="506"/>
      <c r="J68" s="506"/>
      <c r="K68" s="506"/>
      <c r="L68" s="431"/>
      <c r="M68" s="506"/>
      <c r="N68" s="506"/>
      <c r="O68" s="506"/>
      <c r="P68" s="506"/>
      <c r="Q68" s="176"/>
    </row>
    <row r="69" spans="1:17" ht="15.75" customHeight="1">
      <c r="A69" s="468">
        <v>4</v>
      </c>
      <c r="B69" s="469" t="s">
        <v>130</v>
      </c>
      <c r="C69" s="474">
        <v>4864915</v>
      </c>
      <c r="D69" s="46" t="s">
        <v>12</v>
      </c>
      <c r="E69" s="47" t="s">
        <v>354</v>
      </c>
      <c r="F69" s="483">
        <v>-1000</v>
      </c>
      <c r="G69" s="431">
        <v>899525</v>
      </c>
      <c r="H69" s="432">
        <v>900654</v>
      </c>
      <c r="I69" s="506">
        <f aca="true" t="shared" si="8" ref="I69:I74">G69-H69</f>
        <v>-1129</v>
      </c>
      <c r="J69" s="506">
        <f aca="true" t="shared" si="9" ref="J69:J74">$F69*I69</f>
        <v>1129000</v>
      </c>
      <c r="K69" s="506">
        <f aca="true" t="shared" si="10" ref="K69:K74">J69/1000000</f>
        <v>1.129</v>
      </c>
      <c r="L69" s="431">
        <v>990326</v>
      </c>
      <c r="M69" s="432">
        <v>990326</v>
      </c>
      <c r="N69" s="506">
        <f aca="true" t="shared" si="11" ref="N69:N74">L69-M69</f>
        <v>0</v>
      </c>
      <c r="O69" s="506">
        <f aca="true" t="shared" si="12" ref="O69:O74">$F69*N69</f>
        <v>0</v>
      </c>
      <c r="P69" s="506">
        <f aca="true" t="shared" si="13" ref="P69:P74">O69/1000000</f>
        <v>0</v>
      </c>
      <c r="Q69" s="176"/>
    </row>
    <row r="70" spans="1:17" ht="15.75" customHeight="1">
      <c r="A70" s="468">
        <v>5</v>
      </c>
      <c r="B70" s="469" t="s">
        <v>131</v>
      </c>
      <c r="C70" s="474">
        <v>4864993</v>
      </c>
      <c r="D70" s="46" t="s">
        <v>12</v>
      </c>
      <c r="E70" s="47" t="s">
        <v>354</v>
      </c>
      <c r="F70" s="483">
        <v>-1000</v>
      </c>
      <c r="G70" s="431">
        <v>887897</v>
      </c>
      <c r="H70" s="432">
        <v>889094</v>
      </c>
      <c r="I70" s="506">
        <f t="shared" si="8"/>
        <v>-1197</v>
      </c>
      <c r="J70" s="506">
        <f t="shared" si="9"/>
        <v>1197000</v>
      </c>
      <c r="K70" s="506">
        <f t="shared" si="10"/>
        <v>1.197</v>
      </c>
      <c r="L70" s="431">
        <v>988831</v>
      </c>
      <c r="M70" s="432">
        <v>988831</v>
      </c>
      <c r="N70" s="506">
        <f t="shared" si="11"/>
        <v>0</v>
      </c>
      <c r="O70" s="506">
        <f t="shared" si="12"/>
        <v>0</v>
      </c>
      <c r="P70" s="506">
        <f t="shared" si="13"/>
        <v>0</v>
      </c>
      <c r="Q70" s="176"/>
    </row>
    <row r="71" spans="1:17" ht="15.75" customHeight="1">
      <c r="A71" s="468">
        <v>6</v>
      </c>
      <c r="B71" s="469" t="s">
        <v>132</v>
      </c>
      <c r="C71" s="474">
        <v>4864914</v>
      </c>
      <c r="D71" s="46" t="s">
        <v>12</v>
      </c>
      <c r="E71" s="47" t="s">
        <v>354</v>
      </c>
      <c r="F71" s="483">
        <v>-1000</v>
      </c>
      <c r="G71" s="431">
        <v>4665</v>
      </c>
      <c r="H71" s="432">
        <v>4665</v>
      </c>
      <c r="I71" s="506">
        <f t="shared" si="8"/>
        <v>0</v>
      </c>
      <c r="J71" s="506">
        <f t="shared" si="9"/>
        <v>0</v>
      </c>
      <c r="K71" s="506">
        <f t="shared" si="10"/>
        <v>0</v>
      </c>
      <c r="L71" s="431">
        <v>985142</v>
      </c>
      <c r="M71" s="432">
        <v>988514</v>
      </c>
      <c r="N71" s="506">
        <f t="shared" si="11"/>
        <v>-3372</v>
      </c>
      <c r="O71" s="506">
        <f t="shared" si="12"/>
        <v>3372000</v>
      </c>
      <c r="P71" s="506">
        <f t="shared" si="13"/>
        <v>3.372</v>
      </c>
      <c r="Q71" s="176"/>
    </row>
    <row r="72" spans="1:17" s="714" customFormat="1" ht="15.75" customHeight="1">
      <c r="A72" s="468">
        <v>7</v>
      </c>
      <c r="B72" s="469" t="s">
        <v>133</v>
      </c>
      <c r="C72" s="474">
        <v>4865167</v>
      </c>
      <c r="D72" s="46" t="s">
        <v>12</v>
      </c>
      <c r="E72" s="47" t="s">
        <v>354</v>
      </c>
      <c r="F72" s="483">
        <v>-1000</v>
      </c>
      <c r="G72" s="434">
        <v>1655</v>
      </c>
      <c r="H72" s="344">
        <v>1655</v>
      </c>
      <c r="I72" s="508">
        <f t="shared" si="8"/>
        <v>0</v>
      </c>
      <c r="J72" s="508">
        <f t="shared" si="9"/>
        <v>0</v>
      </c>
      <c r="K72" s="508">
        <f t="shared" si="10"/>
        <v>0</v>
      </c>
      <c r="L72" s="434">
        <v>980809</v>
      </c>
      <c r="M72" s="435">
        <v>980809</v>
      </c>
      <c r="N72" s="508">
        <f t="shared" si="11"/>
        <v>0</v>
      </c>
      <c r="O72" s="508">
        <f t="shared" si="12"/>
        <v>0</v>
      </c>
      <c r="P72" s="508">
        <f t="shared" si="13"/>
        <v>0</v>
      </c>
      <c r="Q72" s="724"/>
    </row>
    <row r="73" spans="1:17" s="90" customFormat="1" ht="15">
      <c r="A73" s="562">
        <v>8</v>
      </c>
      <c r="B73" s="679" t="s">
        <v>134</v>
      </c>
      <c r="C73" s="680">
        <v>4864893</v>
      </c>
      <c r="D73" s="75" t="s">
        <v>12</v>
      </c>
      <c r="E73" s="76" t="s">
        <v>354</v>
      </c>
      <c r="F73" s="563">
        <v>-2000</v>
      </c>
      <c r="G73" s="431">
        <v>999777</v>
      </c>
      <c r="H73" s="432">
        <v>999777</v>
      </c>
      <c r="I73" s="506">
        <f>G73-H73</f>
        <v>0</v>
      </c>
      <c r="J73" s="506">
        <f t="shared" si="9"/>
        <v>0</v>
      </c>
      <c r="K73" s="506">
        <f t="shared" si="10"/>
        <v>0</v>
      </c>
      <c r="L73" s="431">
        <v>977492</v>
      </c>
      <c r="M73" s="432">
        <v>978961</v>
      </c>
      <c r="N73" s="506">
        <f>L73-M73</f>
        <v>-1469</v>
      </c>
      <c r="O73" s="506">
        <f t="shared" si="12"/>
        <v>2938000</v>
      </c>
      <c r="P73" s="506">
        <f t="shared" si="13"/>
        <v>2.938</v>
      </c>
      <c r="Q73" s="564"/>
    </row>
    <row r="74" spans="1:17" ht="15.75" customHeight="1">
      <c r="A74" s="468">
        <v>9</v>
      </c>
      <c r="B74" s="469" t="s">
        <v>135</v>
      </c>
      <c r="C74" s="474">
        <v>4864918</v>
      </c>
      <c r="D74" s="46" t="s">
        <v>12</v>
      </c>
      <c r="E74" s="47" t="s">
        <v>354</v>
      </c>
      <c r="F74" s="483">
        <v>-1000</v>
      </c>
      <c r="G74" s="431">
        <v>999469</v>
      </c>
      <c r="H74" s="432">
        <v>999469</v>
      </c>
      <c r="I74" s="506">
        <f t="shared" si="8"/>
        <v>0</v>
      </c>
      <c r="J74" s="506">
        <f t="shared" si="9"/>
        <v>0</v>
      </c>
      <c r="K74" s="506">
        <f t="shared" si="10"/>
        <v>0</v>
      </c>
      <c r="L74" s="431">
        <v>946709</v>
      </c>
      <c r="M74" s="432">
        <v>951581</v>
      </c>
      <c r="N74" s="506">
        <f t="shared" si="11"/>
        <v>-4872</v>
      </c>
      <c r="O74" s="506">
        <f t="shared" si="12"/>
        <v>4872000</v>
      </c>
      <c r="P74" s="506">
        <f t="shared" si="13"/>
        <v>4.872</v>
      </c>
      <c r="Q74" s="700"/>
    </row>
    <row r="75" spans="1:17" ht="15.75" customHeight="1">
      <c r="A75" s="468"/>
      <c r="B75" s="471" t="s">
        <v>136</v>
      </c>
      <c r="C75" s="474"/>
      <c r="D75" s="46"/>
      <c r="E75" s="46"/>
      <c r="F75" s="483"/>
      <c r="G75" s="431"/>
      <c r="H75" s="432"/>
      <c r="I75" s="506"/>
      <c r="J75" s="506"/>
      <c r="K75" s="506"/>
      <c r="L75" s="431"/>
      <c r="M75" s="506"/>
      <c r="N75" s="506"/>
      <c r="O75" s="506"/>
      <c r="P75" s="506"/>
      <c r="Q75" s="176"/>
    </row>
    <row r="76" spans="1:17" s="714" customFormat="1" ht="15.75" customHeight="1">
      <c r="A76" s="468">
        <v>10</v>
      </c>
      <c r="B76" s="469" t="s">
        <v>137</v>
      </c>
      <c r="C76" s="474">
        <v>5100229</v>
      </c>
      <c r="D76" s="46" t="s">
        <v>12</v>
      </c>
      <c r="E76" s="47" t="s">
        <v>354</v>
      </c>
      <c r="F76" s="483">
        <v>-1000</v>
      </c>
      <c r="G76" s="434">
        <v>998572</v>
      </c>
      <c r="H76" s="435">
        <v>999817</v>
      </c>
      <c r="I76" s="508">
        <f>G76-H76</f>
        <v>-1245</v>
      </c>
      <c r="J76" s="508">
        <f>$F76*I76</f>
        <v>1245000</v>
      </c>
      <c r="K76" s="508">
        <f>J76/1000000</f>
        <v>1.245</v>
      </c>
      <c r="L76" s="434">
        <v>991654</v>
      </c>
      <c r="M76" s="435">
        <v>991722</v>
      </c>
      <c r="N76" s="508">
        <f>L76-M76</f>
        <v>-68</v>
      </c>
      <c r="O76" s="508">
        <f>$F76*N76</f>
        <v>68000</v>
      </c>
      <c r="P76" s="508">
        <f>O76/1000000</f>
        <v>0.068</v>
      </c>
      <c r="Q76" s="724"/>
    </row>
    <row r="77" spans="1:17" ht="15.75" customHeight="1">
      <c r="A77" s="468">
        <v>11</v>
      </c>
      <c r="B77" s="469" t="s">
        <v>138</v>
      </c>
      <c r="C77" s="474">
        <v>4864917</v>
      </c>
      <c r="D77" s="46" t="s">
        <v>12</v>
      </c>
      <c r="E77" s="47" t="s">
        <v>354</v>
      </c>
      <c r="F77" s="483">
        <v>-1000</v>
      </c>
      <c r="G77" s="431">
        <v>962081</v>
      </c>
      <c r="H77" s="432">
        <v>962268</v>
      </c>
      <c r="I77" s="506">
        <f>G77-H77</f>
        <v>-187</v>
      </c>
      <c r="J77" s="506">
        <f>$F77*I77</f>
        <v>187000</v>
      </c>
      <c r="K77" s="506">
        <f>J77/1000000</f>
        <v>0.187</v>
      </c>
      <c r="L77" s="431">
        <v>863186</v>
      </c>
      <c r="M77" s="432">
        <v>863249</v>
      </c>
      <c r="N77" s="506">
        <f>L77-M77</f>
        <v>-63</v>
      </c>
      <c r="O77" s="506">
        <f>$F77*N77</f>
        <v>63000</v>
      </c>
      <c r="P77" s="508">
        <f>O77/1000000</f>
        <v>0.063</v>
      </c>
      <c r="Q77" s="176"/>
    </row>
    <row r="78" spans="1:17" ht="15.75" customHeight="1">
      <c r="A78" s="468"/>
      <c r="B78" s="470" t="s">
        <v>139</v>
      </c>
      <c r="C78" s="474"/>
      <c r="D78" s="50"/>
      <c r="E78" s="50"/>
      <c r="F78" s="483"/>
      <c r="G78" s="431"/>
      <c r="H78" s="432"/>
      <c r="I78" s="506"/>
      <c r="J78" s="506"/>
      <c r="K78" s="506"/>
      <c r="L78" s="431"/>
      <c r="M78" s="506"/>
      <c r="N78" s="506"/>
      <c r="O78" s="506"/>
      <c r="P78" s="506"/>
      <c r="Q78" s="176"/>
    </row>
    <row r="79" spans="1:17" ht="19.5" customHeight="1">
      <c r="A79" s="468">
        <v>12</v>
      </c>
      <c r="B79" s="469" t="s">
        <v>140</v>
      </c>
      <c r="C79" s="474">
        <v>4865053</v>
      </c>
      <c r="D79" s="46" t="s">
        <v>12</v>
      </c>
      <c r="E79" s="47" t="s">
        <v>354</v>
      </c>
      <c r="F79" s="483">
        <v>-1000</v>
      </c>
      <c r="G79" s="431">
        <v>21722</v>
      </c>
      <c r="H79" s="432">
        <v>21979</v>
      </c>
      <c r="I79" s="506">
        <f>G79-H79</f>
        <v>-257</v>
      </c>
      <c r="J79" s="506">
        <f>$F79*I79</f>
        <v>257000</v>
      </c>
      <c r="K79" s="506">
        <f>J79/1000000</f>
        <v>0.257</v>
      </c>
      <c r="L79" s="431">
        <v>34930</v>
      </c>
      <c r="M79" s="432">
        <v>34933</v>
      </c>
      <c r="N79" s="506">
        <f>L79-M79</f>
        <v>-3</v>
      </c>
      <c r="O79" s="506">
        <f>$F79*N79</f>
        <v>3000</v>
      </c>
      <c r="P79" s="506">
        <f>O79/1000000</f>
        <v>0.003</v>
      </c>
      <c r="Q79" s="600"/>
    </row>
    <row r="80" spans="1:17" ht="19.5" customHeight="1">
      <c r="A80" s="468">
        <v>13</v>
      </c>
      <c r="B80" s="469" t="s">
        <v>141</v>
      </c>
      <c r="C80" s="474">
        <v>4864986</v>
      </c>
      <c r="D80" s="46" t="s">
        <v>12</v>
      </c>
      <c r="E80" s="47" t="s">
        <v>354</v>
      </c>
      <c r="F80" s="483">
        <v>-1000</v>
      </c>
      <c r="G80" s="431">
        <v>22466</v>
      </c>
      <c r="H80" s="432">
        <v>22469</v>
      </c>
      <c r="I80" s="432">
        <f>G80-H80</f>
        <v>-3</v>
      </c>
      <c r="J80" s="432">
        <f>$F80*I80</f>
        <v>3000</v>
      </c>
      <c r="K80" s="432">
        <f>J80/1000000</f>
        <v>0.003</v>
      </c>
      <c r="L80" s="431">
        <v>44990</v>
      </c>
      <c r="M80" s="432">
        <v>45054</v>
      </c>
      <c r="N80" s="432">
        <f>L80-M80</f>
        <v>-64</v>
      </c>
      <c r="O80" s="432">
        <f>$F80*N80</f>
        <v>64000</v>
      </c>
      <c r="P80" s="432">
        <f>O80/1000000</f>
        <v>0.064</v>
      </c>
      <c r="Q80" s="600"/>
    </row>
    <row r="81" spans="1:17" ht="14.25" customHeight="1">
      <c r="A81" s="468"/>
      <c r="B81" s="471" t="s">
        <v>146</v>
      </c>
      <c r="C81" s="474"/>
      <c r="D81" s="46"/>
      <c r="E81" s="46"/>
      <c r="F81" s="483"/>
      <c r="G81" s="507"/>
      <c r="H81" s="432"/>
      <c r="I81" s="432"/>
      <c r="J81" s="432"/>
      <c r="K81" s="432"/>
      <c r="L81" s="507"/>
      <c r="M81" s="432"/>
      <c r="N81" s="432"/>
      <c r="O81" s="432"/>
      <c r="P81" s="432"/>
      <c r="Q81" s="176"/>
    </row>
    <row r="82" spans="1:17" ht="15.75" thickBot="1">
      <c r="A82" s="472">
        <v>14</v>
      </c>
      <c r="B82" s="473" t="s">
        <v>147</v>
      </c>
      <c r="C82" s="475">
        <v>4865087</v>
      </c>
      <c r="D82" s="109" t="s">
        <v>12</v>
      </c>
      <c r="E82" s="53" t="s">
        <v>354</v>
      </c>
      <c r="F82" s="475">
        <v>100</v>
      </c>
      <c r="G82" s="722">
        <v>0</v>
      </c>
      <c r="H82" s="723">
        <v>0</v>
      </c>
      <c r="I82" s="723">
        <f>G82-H82</f>
        <v>0</v>
      </c>
      <c r="J82" s="723">
        <f>$F82*I82</f>
        <v>0</v>
      </c>
      <c r="K82" s="723">
        <f>J82/1000000</f>
        <v>0</v>
      </c>
      <c r="L82" s="722">
        <v>0</v>
      </c>
      <c r="M82" s="723">
        <v>0</v>
      </c>
      <c r="N82" s="723">
        <f>L82-M82</f>
        <v>0</v>
      </c>
      <c r="O82" s="723">
        <f>$F82*N82</f>
        <v>0</v>
      </c>
      <c r="P82" s="723">
        <f>O82/1000000</f>
        <v>0</v>
      </c>
      <c r="Q82" s="720"/>
    </row>
    <row r="83" spans="2:16" ht="18.75" thickTop="1">
      <c r="B83" s="370" t="s">
        <v>255</v>
      </c>
      <c r="F83" s="235"/>
      <c r="I83" s="18"/>
      <c r="J83" s="18"/>
      <c r="K83" s="465">
        <f>SUM(K65:K81)</f>
        <v>5.260000000000001</v>
      </c>
      <c r="L83" s="19"/>
      <c r="N83" s="18"/>
      <c r="O83" s="18"/>
      <c r="P83" s="465">
        <f>SUM(P65:P81)</f>
        <v>11.852</v>
      </c>
    </row>
    <row r="84" spans="2:16" ht="18">
      <c r="B84" s="370"/>
      <c r="F84" s="235"/>
      <c r="I84" s="18"/>
      <c r="J84" s="18"/>
      <c r="K84" s="21"/>
      <c r="L84" s="19"/>
      <c r="N84" s="18"/>
      <c r="O84" s="18"/>
      <c r="P84" s="372"/>
    </row>
    <row r="85" spans="2:16" ht="18">
      <c r="B85" s="370" t="s">
        <v>149</v>
      </c>
      <c r="F85" s="235"/>
      <c r="I85" s="18"/>
      <c r="J85" s="18"/>
      <c r="K85" s="465">
        <f>SUM(K83:K84)</f>
        <v>5.260000000000001</v>
      </c>
      <c r="L85" s="19"/>
      <c r="N85" s="18"/>
      <c r="O85" s="18"/>
      <c r="P85" s="465">
        <f>SUM(P83:P84)</f>
        <v>11.852</v>
      </c>
    </row>
    <row r="86" spans="6:16" ht="15">
      <c r="F86" s="235"/>
      <c r="I86" s="18"/>
      <c r="J86" s="18"/>
      <c r="K86" s="21"/>
      <c r="L86" s="19"/>
      <c r="N86" s="18"/>
      <c r="O86" s="18"/>
      <c r="P86" s="21"/>
    </row>
    <row r="87" spans="6:16" ht="15">
      <c r="F87" s="235"/>
      <c r="I87" s="18"/>
      <c r="J87" s="18"/>
      <c r="K87" s="21"/>
      <c r="L87" s="19"/>
      <c r="N87" s="18"/>
      <c r="O87" s="18"/>
      <c r="P87" s="21"/>
    </row>
    <row r="88" spans="6:18" ht="15">
      <c r="F88" s="235"/>
      <c r="I88" s="18"/>
      <c r="J88" s="18"/>
      <c r="K88" s="21"/>
      <c r="L88" s="19"/>
      <c r="N88" s="18"/>
      <c r="O88" s="18"/>
      <c r="P88" s="21"/>
      <c r="Q88" s="302" t="str">
        <f>NDPL!Q1</f>
        <v>SEPTEMBER-2014</v>
      </c>
      <c r="R88" s="302"/>
    </row>
    <row r="89" spans="1:16" ht="18.75" thickBot="1">
      <c r="A89" s="389" t="s">
        <v>254</v>
      </c>
      <c r="F89" s="235"/>
      <c r="G89" s="7"/>
      <c r="H89" s="7"/>
      <c r="I89" s="56" t="s">
        <v>7</v>
      </c>
      <c r="J89" s="19"/>
      <c r="K89" s="19"/>
      <c r="L89" s="19"/>
      <c r="M89" s="19"/>
      <c r="N89" s="56" t="s">
        <v>407</v>
      </c>
      <c r="O89" s="19"/>
      <c r="P89" s="19"/>
    </row>
    <row r="90" spans="1:17" ht="48" customHeight="1" thickBot="1" thickTop="1">
      <c r="A90" s="41" t="s">
        <v>8</v>
      </c>
      <c r="B90" s="38" t="s">
        <v>9</v>
      </c>
      <c r="C90" s="39" t="s">
        <v>1</v>
      </c>
      <c r="D90" s="39" t="s">
        <v>2</v>
      </c>
      <c r="E90" s="39" t="s">
        <v>3</v>
      </c>
      <c r="F90" s="39" t="s">
        <v>10</v>
      </c>
      <c r="G90" s="41" t="str">
        <f>NDPL!G5</f>
        <v>FINAL READING 01/10/2014</v>
      </c>
      <c r="H90" s="39" t="str">
        <f>NDPL!H5</f>
        <v>INTIAL READING 01/09/2014</v>
      </c>
      <c r="I90" s="39" t="s">
        <v>4</v>
      </c>
      <c r="J90" s="39" t="s">
        <v>5</v>
      </c>
      <c r="K90" s="39" t="s">
        <v>6</v>
      </c>
      <c r="L90" s="41" t="str">
        <f>NDPL!G5</f>
        <v>FINAL READING 01/10/2014</v>
      </c>
      <c r="M90" s="39" t="str">
        <f>NDPL!H5</f>
        <v>INTIAL READING 01/09/2014</v>
      </c>
      <c r="N90" s="39" t="s">
        <v>4</v>
      </c>
      <c r="O90" s="39" t="s">
        <v>5</v>
      </c>
      <c r="P90" s="39" t="s">
        <v>6</v>
      </c>
      <c r="Q90" s="40" t="s">
        <v>317</v>
      </c>
    </row>
    <row r="91" spans="1:16" ht="17.25" thickBot="1" thickTop="1">
      <c r="A91" s="6"/>
      <c r="B91" s="49"/>
      <c r="C91" s="4"/>
      <c r="D91" s="4"/>
      <c r="E91" s="4"/>
      <c r="F91" s="419"/>
      <c r="G91" s="4"/>
      <c r="H91" s="4"/>
      <c r="I91" s="4"/>
      <c r="J91" s="4"/>
      <c r="K91" s="4"/>
      <c r="L91" s="20"/>
      <c r="M91" s="4"/>
      <c r="N91" s="4"/>
      <c r="O91" s="4"/>
      <c r="P91" s="4"/>
    </row>
    <row r="92" spans="1:17" ht="15.75" customHeight="1" thickTop="1">
      <c r="A92" s="466"/>
      <c r="B92" s="477" t="s">
        <v>34</v>
      </c>
      <c r="C92" s="478"/>
      <c r="D92" s="101"/>
      <c r="E92" s="110"/>
      <c r="F92" s="420"/>
      <c r="G92" s="37"/>
      <c r="H92" s="25"/>
      <c r="I92" s="26"/>
      <c r="J92" s="26"/>
      <c r="K92" s="26"/>
      <c r="L92" s="24"/>
      <c r="M92" s="25"/>
      <c r="N92" s="26"/>
      <c r="O92" s="26"/>
      <c r="P92" s="26"/>
      <c r="Q92" s="175"/>
    </row>
    <row r="93" spans="1:17" ht="15.75" customHeight="1">
      <c r="A93" s="468">
        <v>1</v>
      </c>
      <c r="B93" s="469" t="s">
        <v>35</v>
      </c>
      <c r="C93" s="474">
        <v>4864902</v>
      </c>
      <c r="D93" s="741" t="s">
        <v>12</v>
      </c>
      <c r="E93" s="742" t="s">
        <v>354</v>
      </c>
      <c r="F93" s="483">
        <v>-400</v>
      </c>
      <c r="G93" s="343">
        <v>2041</v>
      </c>
      <c r="H93" s="344">
        <v>1947</v>
      </c>
      <c r="I93" s="344">
        <f>G93-H93</f>
        <v>94</v>
      </c>
      <c r="J93" s="344">
        <f aca="true" t="shared" si="14" ref="J93:J104">$F93*I93</f>
        <v>-37600</v>
      </c>
      <c r="K93" s="344">
        <f aca="true" t="shared" si="15" ref="K93:K104">J93/1000000</f>
        <v>-0.0376</v>
      </c>
      <c r="L93" s="343">
        <v>999653</v>
      </c>
      <c r="M93" s="344">
        <v>999733</v>
      </c>
      <c r="N93" s="344">
        <f>L93-M93</f>
        <v>-80</v>
      </c>
      <c r="O93" s="344">
        <f aca="true" t="shared" si="16" ref="O93:O104">$F93*N93</f>
        <v>32000</v>
      </c>
      <c r="P93" s="344">
        <f aca="true" t="shared" si="17" ref="P93:P104">O93/1000000</f>
        <v>0.032</v>
      </c>
      <c r="Q93" s="740"/>
    </row>
    <row r="94" spans="1:17" ht="15.75" customHeight="1">
      <c r="A94" s="468">
        <v>2</v>
      </c>
      <c r="B94" s="469" t="s">
        <v>36</v>
      </c>
      <c r="C94" s="474">
        <v>5128405</v>
      </c>
      <c r="D94" s="46" t="s">
        <v>12</v>
      </c>
      <c r="E94" s="47" t="s">
        <v>354</v>
      </c>
      <c r="F94" s="483">
        <v>-500</v>
      </c>
      <c r="G94" s="431">
        <v>2630</v>
      </c>
      <c r="H94" s="432">
        <v>2596</v>
      </c>
      <c r="I94" s="344">
        <f aca="true" t="shared" si="18" ref="I94:I99">G94-H94</f>
        <v>34</v>
      </c>
      <c r="J94" s="344">
        <f t="shared" si="14"/>
        <v>-17000</v>
      </c>
      <c r="K94" s="344">
        <f t="shared" si="15"/>
        <v>-0.017</v>
      </c>
      <c r="L94" s="431">
        <v>4168</v>
      </c>
      <c r="M94" s="432">
        <v>4283</v>
      </c>
      <c r="N94" s="432">
        <f aca="true" t="shared" si="19" ref="N94:N99">L94-M94</f>
        <v>-115</v>
      </c>
      <c r="O94" s="432">
        <f t="shared" si="16"/>
        <v>57500</v>
      </c>
      <c r="P94" s="432">
        <f t="shared" si="17"/>
        <v>0.0575</v>
      </c>
      <c r="Q94" s="176"/>
    </row>
    <row r="95" spans="1:17" ht="15.75" customHeight="1">
      <c r="A95" s="468"/>
      <c r="B95" s="471" t="s">
        <v>385</v>
      </c>
      <c r="C95" s="474"/>
      <c r="D95" s="46"/>
      <c r="E95" s="47"/>
      <c r="F95" s="483"/>
      <c r="G95" s="509"/>
      <c r="H95" s="503"/>
      <c r="I95" s="503"/>
      <c r="J95" s="503"/>
      <c r="K95" s="503"/>
      <c r="L95" s="431"/>
      <c r="M95" s="432"/>
      <c r="N95" s="432"/>
      <c r="O95" s="432"/>
      <c r="P95" s="432"/>
      <c r="Q95" s="176"/>
    </row>
    <row r="96" spans="1:17" ht="15">
      <c r="A96" s="468">
        <v>3</v>
      </c>
      <c r="B96" s="415" t="s">
        <v>113</v>
      </c>
      <c r="C96" s="474">
        <v>4865136</v>
      </c>
      <c r="D96" s="50" t="s">
        <v>12</v>
      </c>
      <c r="E96" s="47" t="s">
        <v>354</v>
      </c>
      <c r="F96" s="483">
        <v>-200</v>
      </c>
      <c r="G96" s="431">
        <v>46151</v>
      </c>
      <c r="H96" s="432">
        <v>46112</v>
      </c>
      <c r="I96" s="503">
        <f>G96-H96</f>
        <v>39</v>
      </c>
      <c r="J96" s="503">
        <f t="shared" si="14"/>
        <v>-7800</v>
      </c>
      <c r="K96" s="503">
        <f t="shared" si="15"/>
        <v>-0.0078</v>
      </c>
      <c r="L96" s="431">
        <v>77556</v>
      </c>
      <c r="M96" s="432">
        <v>76888</v>
      </c>
      <c r="N96" s="432">
        <f>L96-M96</f>
        <v>668</v>
      </c>
      <c r="O96" s="432">
        <f t="shared" si="16"/>
        <v>-133600</v>
      </c>
      <c r="P96" s="435">
        <f t="shared" si="17"/>
        <v>-0.1336</v>
      </c>
      <c r="Q96" s="567"/>
    </row>
    <row r="97" spans="1:17" ht="15.75" customHeight="1">
      <c r="A97" s="468">
        <v>4</v>
      </c>
      <c r="B97" s="469" t="s">
        <v>114</v>
      </c>
      <c r="C97" s="474">
        <v>4865137</v>
      </c>
      <c r="D97" s="46" t="s">
        <v>12</v>
      </c>
      <c r="E97" s="47" t="s">
        <v>354</v>
      </c>
      <c r="F97" s="483">
        <v>-100</v>
      </c>
      <c r="G97" s="431">
        <v>73701</v>
      </c>
      <c r="H97" s="432">
        <v>73718</v>
      </c>
      <c r="I97" s="503">
        <f t="shared" si="18"/>
        <v>-17</v>
      </c>
      <c r="J97" s="503">
        <f t="shared" si="14"/>
        <v>1700</v>
      </c>
      <c r="K97" s="503">
        <f t="shared" si="15"/>
        <v>0.0017</v>
      </c>
      <c r="L97" s="431">
        <v>139449</v>
      </c>
      <c r="M97" s="432">
        <v>139538</v>
      </c>
      <c r="N97" s="432">
        <f t="shared" si="19"/>
        <v>-89</v>
      </c>
      <c r="O97" s="432">
        <f t="shared" si="16"/>
        <v>8900</v>
      </c>
      <c r="P97" s="432">
        <f t="shared" si="17"/>
        <v>0.0089</v>
      </c>
      <c r="Q97" s="176"/>
    </row>
    <row r="98" spans="1:17" ht="15">
      <c r="A98" s="468">
        <v>5</v>
      </c>
      <c r="B98" s="469" t="s">
        <v>115</v>
      </c>
      <c r="C98" s="474">
        <v>4865138</v>
      </c>
      <c r="D98" s="46" t="s">
        <v>12</v>
      </c>
      <c r="E98" s="47" t="s">
        <v>354</v>
      </c>
      <c r="F98" s="483">
        <v>-200</v>
      </c>
      <c r="G98" s="434">
        <v>980914</v>
      </c>
      <c r="H98" s="435">
        <v>980944</v>
      </c>
      <c r="I98" s="344">
        <f>G98-H98</f>
        <v>-30</v>
      </c>
      <c r="J98" s="344">
        <f t="shared" si="14"/>
        <v>6000</v>
      </c>
      <c r="K98" s="344">
        <f t="shared" si="15"/>
        <v>0.006</v>
      </c>
      <c r="L98" s="434">
        <v>999114</v>
      </c>
      <c r="M98" s="435">
        <v>999652</v>
      </c>
      <c r="N98" s="435">
        <f>L98-M98</f>
        <v>-538</v>
      </c>
      <c r="O98" s="435">
        <f t="shared" si="16"/>
        <v>107600</v>
      </c>
      <c r="P98" s="435">
        <f t="shared" si="17"/>
        <v>0.1076</v>
      </c>
      <c r="Q98" s="686"/>
    </row>
    <row r="99" spans="1:17" ht="15">
      <c r="A99" s="468">
        <v>6</v>
      </c>
      <c r="B99" s="469" t="s">
        <v>116</v>
      </c>
      <c r="C99" s="474">
        <v>4865139</v>
      </c>
      <c r="D99" s="46" t="s">
        <v>12</v>
      </c>
      <c r="E99" s="47" t="s">
        <v>354</v>
      </c>
      <c r="F99" s="483">
        <v>-200</v>
      </c>
      <c r="G99" s="431">
        <v>74564</v>
      </c>
      <c r="H99" s="432">
        <v>74506</v>
      </c>
      <c r="I99" s="503">
        <f t="shared" si="18"/>
        <v>58</v>
      </c>
      <c r="J99" s="503">
        <f t="shared" si="14"/>
        <v>-11600</v>
      </c>
      <c r="K99" s="503">
        <f t="shared" si="15"/>
        <v>-0.0116</v>
      </c>
      <c r="L99" s="431">
        <v>95039</v>
      </c>
      <c r="M99" s="432">
        <v>94009</v>
      </c>
      <c r="N99" s="432">
        <f t="shared" si="19"/>
        <v>1030</v>
      </c>
      <c r="O99" s="432">
        <f t="shared" si="16"/>
        <v>-206000</v>
      </c>
      <c r="P99" s="432">
        <f t="shared" si="17"/>
        <v>-0.206</v>
      </c>
      <c r="Q99" s="677"/>
    </row>
    <row r="100" spans="1:17" ht="15">
      <c r="A100" s="468">
        <v>7</v>
      </c>
      <c r="B100" s="469" t="s">
        <v>117</v>
      </c>
      <c r="C100" s="474">
        <v>4865050</v>
      </c>
      <c r="D100" s="46" t="s">
        <v>12</v>
      </c>
      <c r="E100" s="47" t="s">
        <v>354</v>
      </c>
      <c r="F100" s="483">
        <v>-800</v>
      </c>
      <c r="G100" s="434">
        <v>7358</v>
      </c>
      <c r="H100" s="435">
        <v>7317</v>
      </c>
      <c r="I100" s="344">
        <f>G100-H100</f>
        <v>41</v>
      </c>
      <c r="J100" s="344">
        <f t="shared" si="14"/>
        <v>-32800</v>
      </c>
      <c r="K100" s="344">
        <f t="shared" si="15"/>
        <v>-0.0328</v>
      </c>
      <c r="L100" s="434">
        <v>3908</v>
      </c>
      <c r="M100" s="435">
        <v>3450</v>
      </c>
      <c r="N100" s="435">
        <f>L100-M100</f>
        <v>458</v>
      </c>
      <c r="O100" s="435">
        <f t="shared" si="16"/>
        <v>-366400</v>
      </c>
      <c r="P100" s="435">
        <f t="shared" si="17"/>
        <v>-0.3664</v>
      </c>
      <c r="Q100" s="600"/>
    </row>
    <row r="101" spans="1:17" ht="15.75" customHeight="1">
      <c r="A101" s="468">
        <v>8</v>
      </c>
      <c r="B101" s="469" t="s">
        <v>381</v>
      </c>
      <c r="C101" s="474">
        <v>4864949</v>
      </c>
      <c r="D101" s="46" t="s">
        <v>12</v>
      </c>
      <c r="E101" s="47" t="s">
        <v>354</v>
      </c>
      <c r="F101" s="483">
        <v>-2000</v>
      </c>
      <c r="G101" s="434">
        <v>13728</v>
      </c>
      <c r="H101" s="435">
        <v>13727</v>
      </c>
      <c r="I101" s="344">
        <f>G101-H101</f>
        <v>1</v>
      </c>
      <c r="J101" s="344">
        <f t="shared" si="14"/>
        <v>-2000</v>
      </c>
      <c r="K101" s="344">
        <f t="shared" si="15"/>
        <v>-0.002</v>
      </c>
      <c r="L101" s="434">
        <v>2267</v>
      </c>
      <c r="M101" s="435">
        <v>2066</v>
      </c>
      <c r="N101" s="435">
        <f>L101-M101</f>
        <v>201</v>
      </c>
      <c r="O101" s="435">
        <f t="shared" si="16"/>
        <v>-402000</v>
      </c>
      <c r="P101" s="435">
        <f t="shared" si="17"/>
        <v>-0.402</v>
      </c>
      <c r="Q101" s="567"/>
    </row>
    <row r="102" spans="1:17" ht="15.75" customHeight="1">
      <c r="A102" s="468">
        <v>9</v>
      </c>
      <c r="B102" s="469" t="s">
        <v>404</v>
      </c>
      <c r="C102" s="474">
        <v>5128434</v>
      </c>
      <c r="D102" s="46" t="s">
        <v>12</v>
      </c>
      <c r="E102" s="47" t="s">
        <v>354</v>
      </c>
      <c r="F102" s="483">
        <v>-800</v>
      </c>
      <c r="G102" s="431">
        <v>983109</v>
      </c>
      <c r="H102" s="432">
        <v>983109</v>
      </c>
      <c r="I102" s="503">
        <f>G102-H102</f>
        <v>0</v>
      </c>
      <c r="J102" s="503">
        <f t="shared" si="14"/>
        <v>0</v>
      </c>
      <c r="K102" s="503">
        <f t="shared" si="15"/>
        <v>0</v>
      </c>
      <c r="L102" s="431">
        <v>990946</v>
      </c>
      <c r="M102" s="432">
        <v>991322</v>
      </c>
      <c r="N102" s="432">
        <f>L102-M102</f>
        <v>-376</v>
      </c>
      <c r="O102" s="432">
        <f t="shared" si="16"/>
        <v>300800</v>
      </c>
      <c r="P102" s="432">
        <f t="shared" si="17"/>
        <v>0.3008</v>
      </c>
      <c r="Q102" s="176"/>
    </row>
    <row r="103" spans="1:17" ht="15.75" customHeight="1">
      <c r="A103" s="468">
        <v>10</v>
      </c>
      <c r="B103" s="469" t="s">
        <v>403</v>
      </c>
      <c r="C103" s="474">
        <v>5128430</v>
      </c>
      <c r="D103" s="46" t="s">
        <v>12</v>
      </c>
      <c r="E103" s="47" t="s">
        <v>354</v>
      </c>
      <c r="F103" s="483">
        <v>-800</v>
      </c>
      <c r="G103" s="431">
        <v>987571</v>
      </c>
      <c r="H103" s="432">
        <v>987571</v>
      </c>
      <c r="I103" s="503">
        <f>G103-H103</f>
        <v>0</v>
      </c>
      <c r="J103" s="503">
        <f t="shared" si="14"/>
        <v>0</v>
      </c>
      <c r="K103" s="503">
        <f t="shared" si="15"/>
        <v>0</v>
      </c>
      <c r="L103" s="431">
        <v>988274</v>
      </c>
      <c r="M103" s="432">
        <v>989549</v>
      </c>
      <c r="N103" s="432">
        <f>L103-M103</f>
        <v>-1275</v>
      </c>
      <c r="O103" s="432">
        <f t="shared" si="16"/>
        <v>1020000</v>
      </c>
      <c r="P103" s="432">
        <f t="shared" si="17"/>
        <v>1.02</v>
      </c>
      <c r="Q103" s="176"/>
    </row>
    <row r="104" spans="1:17" ht="15.75" customHeight="1">
      <c r="A104" s="468">
        <v>11</v>
      </c>
      <c r="B104" s="469" t="s">
        <v>396</v>
      </c>
      <c r="C104" s="474">
        <v>5128445</v>
      </c>
      <c r="D104" s="192" t="s">
        <v>12</v>
      </c>
      <c r="E104" s="305" t="s">
        <v>354</v>
      </c>
      <c r="F104" s="483">
        <v>-800</v>
      </c>
      <c r="G104" s="431">
        <v>993777</v>
      </c>
      <c r="H104" s="432">
        <v>993777</v>
      </c>
      <c r="I104" s="503">
        <f>G104-H104</f>
        <v>0</v>
      </c>
      <c r="J104" s="503">
        <f t="shared" si="14"/>
        <v>0</v>
      </c>
      <c r="K104" s="503">
        <f t="shared" si="15"/>
        <v>0</v>
      </c>
      <c r="L104" s="431">
        <v>995013</v>
      </c>
      <c r="M104" s="432">
        <v>995481</v>
      </c>
      <c r="N104" s="432">
        <f>L104-M104</f>
        <v>-468</v>
      </c>
      <c r="O104" s="432">
        <f t="shared" si="16"/>
        <v>374400</v>
      </c>
      <c r="P104" s="432">
        <f t="shared" si="17"/>
        <v>0.3744</v>
      </c>
      <c r="Q104" s="568"/>
    </row>
    <row r="105" spans="1:17" ht="15.75" customHeight="1">
      <c r="A105" s="468"/>
      <c r="B105" s="470" t="s">
        <v>386</v>
      </c>
      <c r="C105" s="474"/>
      <c r="D105" s="50"/>
      <c r="E105" s="50"/>
      <c r="F105" s="483"/>
      <c r="G105" s="509"/>
      <c r="H105" s="503"/>
      <c r="I105" s="503"/>
      <c r="J105" s="503"/>
      <c r="K105" s="503"/>
      <c r="L105" s="431"/>
      <c r="M105" s="432"/>
      <c r="N105" s="432"/>
      <c r="O105" s="432"/>
      <c r="P105" s="432"/>
      <c r="Q105" s="176"/>
    </row>
    <row r="106" spans="1:17" ht="15.75" customHeight="1">
      <c r="A106" s="468">
        <v>12</v>
      </c>
      <c r="B106" s="469" t="s">
        <v>118</v>
      </c>
      <c r="C106" s="474">
        <v>4864951</v>
      </c>
      <c r="D106" s="46" t="s">
        <v>12</v>
      </c>
      <c r="E106" s="47" t="s">
        <v>354</v>
      </c>
      <c r="F106" s="483">
        <v>-1000</v>
      </c>
      <c r="G106" s="431">
        <v>992133</v>
      </c>
      <c r="H106" s="432">
        <v>992427</v>
      </c>
      <c r="I106" s="503">
        <f>G106-H106</f>
        <v>-294</v>
      </c>
      <c r="J106" s="503">
        <f aca="true" t="shared" si="20" ref="J106:J113">$F106*I106</f>
        <v>294000</v>
      </c>
      <c r="K106" s="503">
        <f aca="true" t="shared" si="21" ref="K106:K113">J106/1000000</f>
        <v>0.294</v>
      </c>
      <c r="L106" s="431">
        <v>36510</v>
      </c>
      <c r="M106" s="432">
        <v>36949</v>
      </c>
      <c r="N106" s="432">
        <f>L106-M106</f>
        <v>-439</v>
      </c>
      <c r="O106" s="432">
        <f aca="true" t="shared" si="22" ref="O106:O113">$F106*N106</f>
        <v>439000</v>
      </c>
      <c r="P106" s="432">
        <f aca="true" t="shared" si="23" ref="P106:P113">O106/1000000</f>
        <v>0.439</v>
      </c>
      <c r="Q106" s="176"/>
    </row>
    <row r="107" spans="1:17" s="714" customFormat="1" ht="15.75" customHeight="1">
      <c r="A107" s="468">
        <v>13</v>
      </c>
      <c r="B107" s="469" t="s">
        <v>119</v>
      </c>
      <c r="C107" s="474">
        <v>4902501</v>
      </c>
      <c r="D107" s="46" t="s">
        <v>12</v>
      </c>
      <c r="E107" s="47" t="s">
        <v>354</v>
      </c>
      <c r="F107" s="483">
        <v>-1333.33</v>
      </c>
      <c r="G107" s="434">
        <v>993097</v>
      </c>
      <c r="H107" s="435">
        <v>993103</v>
      </c>
      <c r="I107" s="344">
        <f>G107-H107</f>
        <v>-6</v>
      </c>
      <c r="J107" s="344">
        <f t="shared" si="20"/>
        <v>7999.98</v>
      </c>
      <c r="K107" s="344">
        <f t="shared" si="21"/>
        <v>0.00799998</v>
      </c>
      <c r="L107" s="434">
        <v>998587</v>
      </c>
      <c r="M107" s="435">
        <v>998707</v>
      </c>
      <c r="N107" s="435">
        <f>L107-M107</f>
        <v>-120</v>
      </c>
      <c r="O107" s="435">
        <f t="shared" si="22"/>
        <v>159999.59999999998</v>
      </c>
      <c r="P107" s="435">
        <f t="shared" si="23"/>
        <v>0.15999959999999996</v>
      </c>
      <c r="Q107" s="724"/>
    </row>
    <row r="108" spans="1:17" ht="15.75" customHeight="1">
      <c r="A108" s="468"/>
      <c r="B108" s="469"/>
      <c r="C108" s="474"/>
      <c r="D108" s="46"/>
      <c r="E108" s="47"/>
      <c r="F108" s="483"/>
      <c r="G108" s="400"/>
      <c r="H108" s="399"/>
      <c r="I108" s="344"/>
      <c r="J108" s="344"/>
      <c r="K108" s="344"/>
      <c r="L108" s="405"/>
      <c r="M108" s="399"/>
      <c r="N108" s="435"/>
      <c r="O108" s="432"/>
      <c r="P108" s="432"/>
      <c r="Q108" s="176"/>
    </row>
    <row r="109" spans="1:17" ht="15.75" customHeight="1">
      <c r="A109" s="468"/>
      <c r="B109" s="471" t="s">
        <v>120</v>
      </c>
      <c r="C109" s="474"/>
      <c r="D109" s="46"/>
      <c r="E109" s="46"/>
      <c r="F109" s="483"/>
      <c r="G109" s="509"/>
      <c r="H109" s="503"/>
      <c r="I109" s="503"/>
      <c r="J109" s="503"/>
      <c r="K109" s="503"/>
      <c r="L109" s="431"/>
      <c r="M109" s="432"/>
      <c r="N109" s="432"/>
      <c r="O109" s="432"/>
      <c r="P109" s="432"/>
      <c r="Q109" s="176"/>
    </row>
    <row r="110" spans="1:17" ht="15.75" customHeight="1">
      <c r="A110" s="468">
        <v>14</v>
      </c>
      <c r="B110" s="415" t="s">
        <v>46</v>
      </c>
      <c r="C110" s="474">
        <v>4864843</v>
      </c>
      <c r="D110" s="50" t="s">
        <v>12</v>
      </c>
      <c r="E110" s="47" t="s">
        <v>354</v>
      </c>
      <c r="F110" s="483">
        <v>-1000</v>
      </c>
      <c r="G110" s="431">
        <v>1766</v>
      </c>
      <c r="H110" s="432">
        <v>1764</v>
      </c>
      <c r="I110" s="503">
        <f>G110-H110</f>
        <v>2</v>
      </c>
      <c r="J110" s="503">
        <f t="shared" si="20"/>
        <v>-2000</v>
      </c>
      <c r="K110" s="503">
        <f t="shared" si="21"/>
        <v>-0.002</v>
      </c>
      <c r="L110" s="431">
        <v>23266</v>
      </c>
      <c r="M110" s="432">
        <v>22824</v>
      </c>
      <c r="N110" s="432">
        <f>L110-M110</f>
        <v>442</v>
      </c>
      <c r="O110" s="432">
        <f t="shared" si="22"/>
        <v>-442000</v>
      </c>
      <c r="P110" s="432">
        <f t="shared" si="23"/>
        <v>-0.442</v>
      </c>
      <c r="Q110" s="176"/>
    </row>
    <row r="111" spans="1:17" ht="15.75" customHeight="1">
      <c r="A111" s="468">
        <v>15</v>
      </c>
      <c r="B111" s="469" t="s">
        <v>47</v>
      </c>
      <c r="C111" s="474">
        <v>4864844</v>
      </c>
      <c r="D111" s="46" t="s">
        <v>12</v>
      </c>
      <c r="E111" s="47" t="s">
        <v>354</v>
      </c>
      <c r="F111" s="483">
        <v>-1000</v>
      </c>
      <c r="G111" s="431">
        <v>214</v>
      </c>
      <c r="H111" s="432">
        <v>212</v>
      </c>
      <c r="I111" s="503">
        <f>G111-H111</f>
        <v>2</v>
      </c>
      <c r="J111" s="503">
        <f t="shared" si="20"/>
        <v>-2000</v>
      </c>
      <c r="K111" s="503">
        <f t="shared" si="21"/>
        <v>-0.002</v>
      </c>
      <c r="L111" s="431">
        <v>2697</v>
      </c>
      <c r="M111" s="432">
        <v>2550</v>
      </c>
      <c r="N111" s="432">
        <f>L111-M111</f>
        <v>147</v>
      </c>
      <c r="O111" s="432">
        <f t="shared" si="22"/>
        <v>-147000</v>
      </c>
      <c r="P111" s="432">
        <f t="shared" si="23"/>
        <v>-0.147</v>
      </c>
      <c r="Q111" s="176"/>
    </row>
    <row r="112" spans="1:17" ht="15.75" customHeight="1">
      <c r="A112" s="468"/>
      <c r="B112" s="471" t="s">
        <v>48</v>
      </c>
      <c r="C112" s="474"/>
      <c r="D112" s="46"/>
      <c r="E112" s="46"/>
      <c r="F112" s="483"/>
      <c r="G112" s="509"/>
      <c r="H112" s="503"/>
      <c r="I112" s="503"/>
      <c r="J112" s="503"/>
      <c r="K112" s="503"/>
      <c r="L112" s="431"/>
      <c r="M112" s="432"/>
      <c r="N112" s="432"/>
      <c r="O112" s="432"/>
      <c r="P112" s="432"/>
      <c r="Q112" s="176"/>
    </row>
    <row r="113" spans="1:17" ht="15.75" customHeight="1">
      <c r="A113" s="468">
        <v>16</v>
      </c>
      <c r="B113" s="469" t="s">
        <v>85</v>
      </c>
      <c r="C113" s="474">
        <v>4865169</v>
      </c>
      <c r="D113" s="46" t="s">
        <v>12</v>
      </c>
      <c r="E113" s="47" t="s">
        <v>354</v>
      </c>
      <c r="F113" s="483">
        <v>-1000</v>
      </c>
      <c r="G113" s="431">
        <v>1274</v>
      </c>
      <c r="H113" s="432">
        <v>1277</v>
      </c>
      <c r="I113" s="503">
        <f>G113-H113</f>
        <v>-3</v>
      </c>
      <c r="J113" s="503">
        <f t="shared" si="20"/>
        <v>3000</v>
      </c>
      <c r="K113" s="503">
        <f t="shared" si="21"/>
        <v>0.003</v>
      </c>
      <c r="L113" s="431">
        <v>61321</v>
      </c>
      <c r="M113" s="432">
        <v>61304</v>
      </c>
      <c r="N113" s="432">
        <f>L113-M113</f>
        <v>17</v>
      </c>
      <c r="O113" s="432">
        <f t="shared" si="22"/>
        <v>-17000</v>
      </c>
      <c r="P113" s="432">
        <f t="shared" si="23"/>
        <v>-0.017</v>
      </c>
      <c r="Q113" s="176"/>
    </row>
    <row r="114" spans="1:17" ht="15.75" customHeight="1">
      <c r="A114" s="468"/>
      <c r="B114" s="470" t="s">
        <v>52</v>
      </c>
      <c r="C114" s="452"/>
      <c r="D114" s="50"/>
      <c r="E114" s="50"/>
      <c r="F114" s="483"/>
      <c r="G114" s="509"/>
      <c r="H114" s="510"/>
      <c r="I114" s="510"/>
      <c r="J114" s="510"/>
      <c r="K114" s="503"/>
      <c r="L114" s="434"/>
      <c r="M114" s="506"/>
      <c r="N114" s="506"/>
      <c r="O114" s="506"/>
      <c r="P114" s="432"/>
      <c r="Q114" s="221"/>
    </row>
    <row r="115" spans="1:17" ht="15.75" customHeight="1">
      <c r="A115" s="468"/>
      <c r="B115" s="470" t="s">
        <v>53</v>
      </c>
      <c r="C115" s="452"/>
      <c r="D115" s="50"/>
      <c r="E115" s="50"/>
      <c r="F115" s="483"/>
      <c r="G115" s="509"/>
      <c r="H115" s="510"/>
      <c r="I115" s="510"/>
      <c r="J115" s="510"/>
      <c r="K115" s="503"/>
      <c r="L115" s="434"/>
      <c r="M115" s="506"/>
      <c r="N115" s="506"/>
      <c r="O115" s="506"/>
      <c r="P115" s="432"/>
      <c r="Q115" s="221"/>
    </row>
    <row r="116" spans="1:17" ht="15.75" customHeight="1">
      <c r="A116" s="476"/>
      <c r="B116" s="479" t="s">
        <v>66</v>
      </c>
      <c r="C116" s="474"/>
      <c r="D116" s="50"/>
      <c r="E116" s="50"/>
      <c r="F116" s="483"/>
      <c r="G116" s="509"/>
      <c r="H116" s="503"/>
      <c r="I116" s="503"/>
      <c r="J116" s="503"/>
      <c r="K116" s="503"/>
      <c r="L116" s="434"/>
      <c r="M116" s="432"/>
      <c r="N116" s="432"/>
      <c r="O116" s="432"/>
      <c r="P116" s="432"/>
      <c r="Q116" s="221"/>
    </row>
    <row r="117" spans="1:17" ht="24" customHeight="1">
      <c r="A117" s="468">
        <v>17</v>
      </c>
      <c r="B117" s="480" t="s">
        <v>67</v>
      </c>
      <c r="C117" s="474">
        <v>4865091</v>
      </c>
      <c r="D117" s="46" t="s">
        <v>12</v>
      </c>
      <c r="E117" s="47" t="s">
        <v>354</v>
      </c>
      <c r="F117" s="483">
        <v>-500</v>
      </c>
      <c r="G117" s="431">
        <v>5629</v>
      </c>
      <c r="H117" s="432">
        <v>5629</v>
      </c>
      <c r="I117" s="503">
        <f>G117-H117</f>
        <v>0</v>
      </c>
      <c r="J117" s="503">
        <f>$F117*I117</f>
        <v>0</v>
      </c>
      <c r="K117" s="503">
        <f>J117/1000000</f>
        <v>0</v>
      </c>
      <c r="L117" s="431">
        <v>31115</v>
      </c>
      <c r="M117" s="432">
        <v>30768</v>
      </c>
      <c r="N117" s="432">
        <f>L117-M117</f>
        <v>347</v>
      </c>
      <c r="O117" s="432">
        <f>$F117*N117</f>
        <v>-173500</v>
      </c>
      <c r="P117" s="432">
        <f>O117/1000000</f>
        <v>-0.1735</v>
      </c>
      <c r="Q117" s="567"/>
    </row>
    <row r="118" spans="1:17" ht="15.75" customHeight="1">
      <c r="A118" s="468">
        <v>18</v>
      </c>
      <c r="B118" s="480" t="s">
        <v>68</v>
      </c>
      <c r="C118" s="474">
        <v>4902530</v>
      </c>
      <c r="D118" s="46" t="s">
        <v>12</v>
      </c>
      <c r="E118" s="47" t="s">
        <v>354</v>
      </c>
      <c r="F118" s="483">
        <v>-500</v>
      </c>
      <c r="G118" s="431">
        <v>3786</v>
      </c>
      <c r="H118" s="432">
        <v>3786</v>
      </c>
      <c r="I118" s="503">
        <f aca="true" t="shared" si="24" ref="I118:I130">G118-H118</f>
        <v>0</v>
      </c>
      <c r="J118" s="503">
        <f aca="true" t="shared" si="25" ref="J118:J134">$F118*I118</f>
        <v>0</v>
      </c>
      <c r="K118" s="503">
        <f aca="true" t="shared" si="26" ref="K118:K134">J118/1000000</f>
        <v>0</v>
      </c>
      <c r="L118" s="431">
        <v>28941</v>
      </c>
      <c r="M118" s="432">
        <v>28675</v>
      </c>
      <c r="N118" s="432">
        <f aca="true" t="shared" si="27" ref="N118:N130">L118-M118</f>
        <v>266</v>
      </c>
      <c r="O118" s="432">
        <f aca="true" t="shared" si="28" ref="O118:O134">$F118*N118</f>
        <v>-133000</v>
      </c>
      <c r="P118" s="432">
        <f aca="true" t="shared" si="29" ref="P118:P134">O118/1000000</f>
        <v>-0.133</v>
      </c>
      <c r="Q118" s="176"/>
    </row>
    <row r="119" spans="1:17" ht="15.75" customHeight="1">
      <c r="A119" s="468">
        <v>19</v>
      </c>
      <c r="B119" s="480" t="s">
        <v>69</v>
      </c>
      <c r="C119" s="474">
        <v>4902531</v>
      </c>
      <c r="D119" s="46" t="s">
        <v>12</v>
      </c>
      <c r="E119" s="47" t="s">
        <v>354</v>
      </c>
      <c r="F119" s="483">
        <v>-500</v>
      </c>
      <c r="G119" s="431">
        <v>6158</v>
      </c>
      <c r="H119" s="432">
        <v>6077</v>
      </c>
      <c r="I119" s="503">
        <f t="shared" si="24"/>
        <v>81</v>
      </c>
      <c r="J119" s="503">
        <f t="shared" si="25"/>
        <v>-40500</v>
      </c>
      <c r="K119" s="503">
        <f t="shared" si="26"/>
        <v>-0.0405</v>
      </c>
      <c r="L119" s="431">
        <v>14891</v>
      </c>
      <c r="M119" s="432">
        <v>14885</v>
      </c>
      <c r="N119" s="432">
        <f t="shared" si="27"/>
        <v>6</v>
      </c>
      <c r="O119" s="432">
        <f t="shared" si="28"/>
        <v>-3000</v>
      </c>
      <c r="P119" s="432">
        <f t="shared" si="29"/>
        <v>-0.003</v>
      </c>
      <c r="Q119" s="176"/>
    </row>
    <row r="120" spans="1:17" ht="15.75" customHeight="1">
      <c r="A120" s="468">
        <v>20</v>
      </c>
      <c r="B120" s="480" t="s">
        <v>70</v>
      </c>
      <c r="C120" s="474">
        <v>4865072</v>
      </c>
      <c r="D120" s="46" t="s">
        <v>12</v>
      </c>
      <c r="E120" s="47" t="s">
        <v>354</v>
      </c>
      <c r="F120" s="726">
        <v>-666.666666666667</v>
      </c>
      <c r="G120" s="434">
        <v>1131</v>
      </c>
      <c r="H120" s="435">
        <v>1057</v>
      </c>
      <c r="I120" s="344">
        <f>G120-H120</f>
        <v>74</v>
      </c>
      <c r="J120" s="344">
        <f t="shared" si="25"/>
        <v>-49333.33333333336</v>
      </c>
      <c r="K120" s="344">
        <f t="shared" si="26"/>
        <v>-0.04933333333333336</v>
      </c>
      <c r="L120" s="434">
        <v>935</v>
      </c>
      <c r="M120" s="435">
        <v>926</v>
      </c>
      <c r="N120" s="435">
        <f>L120-M120</f>
        <v>9</v>
      </c>
      <c r="O120" s="435">
        <f t="shared" si="28"/>
        <v>-6000.000000000003</v>
      </c>
      <c r="P120" s="435">
        <f t="shared" si="29"/>
        <v>-0.006000000000000003</v>
      </c>
      <c r="Q120" s="724"/>
    </row>
    <row r="121" spans="1:17" ht="15.75" customHeight="1">
      <c r="A121" s="468"/>
      <c r="B121" s="479" t="s">
        <v>34</v>
      </c>
      <c r="C121" s="474"/>
      <c r="D121" s="50"/>
      <c r="E121" s="50"/>
      <c r="F121" s="483"/>
      <c r="G121" s="509"/>
      <c r="H121" s="503"/>
      <c r="I121" s="503"/>
      <c r="J121" s="503"/>
      <c r="K121" s="503"/>
      <c r="L121" s="431"/>
      <c r="M121" s="432"/>
      <c r="N121" s="432"/>
      <c r="O121" s="432"/>
      <c r="P121" s="432"/>
      <c r="Q121" s="176"/>
    </row>
    <row r="122" spans="1:17" ht="15.75" customHeight="1">
      <c r="A122" s="468">
        <v>21</v>
      </c>
      <c r="B122" s="481" t="s">
        <v>71</v>
      </c>
      <c r="C122" s="482">
        <v>4864807</v>
      </c>
      <c r="D122" s="46" t="s">
        <v>12</v>
      </c>
      <c r="E122" s="47" t="s">
        <v>354</v>
      </c>
      <c r="F122" s="483">
        <v>-100</v>
      </c>
      <c r="G122" s="431">
        <v>149930</v>
      </c>
      <c r="H122" s="432">
        <v>149431</v>
      </c>
      <c r="I122" s="503">
        <f t="shared" si="24"/>
        <v>499</v>
      </c>
      <c r="J122" s="503">
        <f t="shared" si="25"/>
        <v>-49900</v>
      </c>
      <c r="K122" s="503">
        <f t="shared" si="26"/>
        <v>-0.0499</v>
      </c>
      <c r="L122" s="431">
        <v>20767</v>
      </c>
      <c r="M122" s="432">
        <v>20611</v>
      </c>
      <c r="N122" s="432">
        <f t="shared" si="27"/>
        <v>156</v>
      </c>
      <c r="O122" s="432">
        <f t="shared" si="28"/>
        <v>-15600</v>
      </c>
      <c r="P122" s="432">
        <f t="shared" si="29"/>
        <v>-0.0156</v>
      </c>
      <c r="Q122" s="176"/>
    </row>
    <row r="123" spans="1:17" ht="15.75" customHeight="1">
      <c r="A123" s="468">
        <v>22</v>
      </c>
      <c r="B123" s="481" t="s">
        <v>145</v>
      </c>
      <c r="C123" s="482">
        <v>4865086</v>
      </c>
      <c r="D123" s="46" t="s">
        <v>12</v>
      </c>
      <c r="E123" s="47" t="s">
        <v>354</v>
      </c>
      <c r="F123" s="483">
        <v>-100</v>
      </c>
      <c r="G123" s="431">
        <v>21939</v>
      </c>
      <c r="H123" s="432">
        <v>21630</v>
      </c>
      <c r="I123" s="503">
        <f t="shared" si="24"/>
        <v>309</v>
      </c>
      <c r="J123" s="503">
        <f t="shared" si="25"/>
        <v>-30900</v>
      </c>
      <c r="K123" s="503">
        <f t="shared" si="26"/>
        <v>-0.0309</v>
      </c>
      <c r="L123" s="431">
        <v>44418</v>
      </c>
      <c r="M123" s="432">
        <v>44380</v>
      </c>
      <c r="N123" s="432">
        <f t="shared" si="27"/>
        <v>38</v>
      </c>
      <c r="O123" s="432">
        <f t="shared" si="28"/>
        <v>-3800</v>
      </c>
      <c r="P123" s="432">
        <f t="shared" si="29"/>
        <v>-0.0038</v>
      </c>
      <c r="Q123" s="176"/>
    </row>
    <row r="124" spans="1:17" ht="15.75" customHeight="1">
      <c r="A124" s="468"/>
      <c r="B124" s="471" t="s">
        <v>72</v>
      </c>
      <c r="C124" s="474"/>
      <c r="D124" s="46"/>
      <c r="E124" s="46"/>
      <c r="F124" s="483"/>
      <c r="G124" s="509"/>
      <c r="H124" s="503"/>
      <c r="I124" s="503"/>
      <c r="J124" s="503"/>
      <c r="K124" s="503"/>
      <c r="L124" s="431"/>
      <c r="M124" s="432"/>
      <c r="N124" s="432"/>
      <c r="O124" s="432"/>
      <c r="P124" s="432"/>
      <c r="Q124" s="176"/>
    </row>
    <row r="125" spans="1:17" s="714" customFormat="1" ht="14.25" customHeight="1">
      <c r="A125" s="468">
        <v>23</v>
      </c>
      <c r="B125" s="469" t="s">
        <v>65</v>
      </c>
      <c r="C125" s="474">
        <v>4902568</v>
      </c>
      <c r="D125" s="46" t="s">
        <v>12</v>
      </c>
      <c r="E125" s="47" t="s">
        <v>354</v>
      </c>
      <c r="F125" s="483">
        <v>100</v>
      </c>
      <c r="G125" s="434">
        <v>999965</v>
      </c>
      <c r="H125" s="435">
        <v>999996</v>
      </c>
      <c r="I125" s="344">
        <f>G125-H125</f>
        <v>-31</v>
      </c>
      <c r="J125" s="344">
        <f>$F125*I125</f>
        <v>-3100</v>
      </c>
      <c r="K125" s="344">
        <f>J125/1000000</f>
        <v>-0.0031</v>
      </c>
      <c r="L125" s="434">
        <v>21</v>
      </c>
      <c r="M125" s="435">
        <v>19</v>
      </c>
      <c r="N125" s="435">
        <f>L125-M125</f>
        <v>2</v>
      </c>
      <c r="O125" s="435">
        <f>$F125*N125</f>
        <v>200</v>
      </c>
      <c r="P125" s="435">
        <f>O125/1000000</f>
        <v>0.0002</v>
      </c>
      <c r="Q125" s="724"/>
    </row>
    <row r="126" spans="1:17" ht="15.75" customHeight="1">
      <c r="A126" s="468">
        <v>24</v>
      </c>
      <c r="B126" s="469" t="s">
        <v>73</v>
      </c>
      <c r="C126" s="474">
        <v>4902536</v>
      </c>
      <c r="D126" s="46" t="s">
        <v>12</v>
      </c>
      <c r="E126" s="47" t="s">
        <v>354</v>
      </c>
      <c r="F126" s="483">
        <v>-100</v>
      </c>
      <c r="G126" s="431">
        <v>7786</v>
      </c>
      <c r="H126" s="432">
        <v>7787</v>
      </c>
      <c r="I126" s="503">
        <f t="shared" si="24"/>
        <v>-1</v>
      </c>
      <c r="J126" s="503">
        <f t="shared" si="25"/>
        <v>100</v>
      </c>
      <c r="K126" s="503">
        <f t="shared" si="26"/>
        <v>0.0001</v>
      </c>
      <c r="L126" s="431">
        <v>15271</v>
      </c>
      <c r="M126" s="432">
        <v>15276</v>
      </c>
      <c r="N126" s="432">
        <f t="shared" si="27"/>
        <v>-5</v>
      </c>
      <c r="O126" s="432">
        <f t="shared" si="28"/>
        <v>500</v>
      </c>
      <c r="P126" s="432">
        <f t="shared" si="29"/>
        <v>0.0005</v>
      </c>
      <c r="Q126" s="176"/>
    </row>
    <row r="127" spans="1:17" ht="15.75" customHeight="1">
      <c r="A127" s="468">
        <v>25</v>
      </c>
      <c r="B127" s="469" t="s">
        <v>86</v>
      </c>
      <c r="C127" s="474">
        <v>4902537</v>
      </c>
      <c r="D127" s="46" t="s">
        <v>12</v>
      </c>
      <c r="E127" s="47" t="s">
        <v>354</v>
      </c>
      <c r="F127" s="483">
        <v>-100</v>
      </c>
      <c r="G127" s="431">
        <v>23592</v>
      </c>
      <c r="H127" s="432">
        <v>23542</v>
      </c>
      <c r="I127" s="503">
        <f t="shared" si="24"/>
        <v>50</v>
      </c>
      <c r="J127" s="503">
        <f t="shared" si="25"/>
        <v>-5000</v>
      </c>
      <c r="K127" s="503">
        <f t="shared" si="26"/>
        <v>-0.005</v>
      </c>
      <c r="L127" s="431">
        <v>57127</v>
      </c>
      <c r="M127" s="432">
        <v>56878</v>
      </c>
      <c r="N127" s="432">
        <f t="shared" si="27"/>
        <v>249</v>
      </c>
      <c r="O127" s="432">
        <f t="shared" si="28"/>
        <v>-24900</v>
      </c>
      <c r="P127" s="432">
        <f t="shared" si="29"/>
        <v>-0.0249</v>
      </c>
      <c r="Q127" s="176"/>
    </row>
    <row r="128" spans="1:17" ht="15.75" customHeight="1">
      <c r="A128" s="468">
        <v>26</v>
      </c>
      <c r="B128" s="469" t="s">
        <v>74</v>
      </c>
      <c r="C128" s="474">
        <v>4902579</v>
      </c>
      <c r="D128" s="46" t="s">
        <v>12</v>
      </c>
      <c r="E128" s="47" t="s">
        <v>354</v>
      </c>
      <c r="F128" s="483">
        <v>-100</v>
      </c>
      <c r="G128" s="434">
        <v>4490</v>
      </c>
      <c r="H128" s="435">
        <v>4490</v>
      </c>
      <c r="I128" s="344">
        <f>G128-H128</f>
        <v>0</v>
      </c>
      <c r="J128" s="344">
        <f t="shared" si="25"/>
        <v>0</v>
      </c>
      <c r="K128" s="344">
        <f t="shared" si="26"/>
        <v>0</v>
      </c>
      <c r="L128" s="434">
        <v>999953</v>
      </c>
      <c r="M128" s="435">
        <v>999953</v>
      </c>
      <c r="N128" s="435">
        <f>L128-M128</f>
        <v>0</v>
      </c>
      <c r="O128" s="435">
        <f t="shared" si="28"/>
        <v>0</v>
      </c>
      <c r="P128" s="435">
        <f t="shared" si="29"/>
        <v>0</v>
      </c>
      <c r="Q128" s="700"/>
    </row>
    <row r="129" spans="1:17" ht="15.75" customHeight="1">
      <c r="A129" s="468">
        <v>27</v>
      </c>
      <c r="B129" s="469" t="s">
        <v>75</v>
      </c>
      <c r="C129" s="474">
        <v>4902539</v>
      </c>
      <c r="D129" s="46" t="s">
        <v>12</v>
      </c>
      <c r="E129" s="47" t="s">
        <v>354</v>
      </c>
      <c r="F129" s="483">
        <v>-100</v>
      </c>
      <c r="G129" s="431">
        <v>998622</v>
      </c>
      <c r="H129" s="432">
        <v>998627</v>
      </c>
      <c r="I129" s="503">
        <f t="shared" si="24"/>
        <v>-5</v>
      </c>
      <c r="J129" s="503">
        <f t="shared" si="25"/>
        <v>500</v>
      </c>
      <c r="K129" s="503">
        <f t="shared" si="26"/>
        <v>0.0005</v>
      </c>
      <c r="L129" s="431">
        <v>61</v>
      </c>
      <c r="M129" s="432">
        <v>69</v>
      </c>
      <c r="N129" s="432">
        <f t="shared" si="27"/>
        <v>-8</v>
      </c>
      <c r="O129" s="432">
        <f t="shared" si="28"/>
        <v>800</v>
      </c>
      <c r="P129" s="432">
        <f t="shared" si="29"/>
        <v>0.0008</v>
      </c>
      <c r="Q129" s="176"/>
    </row>
    <row r="130" spans="1:17" ht="15.75" customHeight="1">
      <c r="A130" s="468">
        <v>28</v>
      </c>
      <c r="B130" s="469" t="s">
        <v>61</v>
      </c>
      <c r="C130" s="474">
        <v>4902540</v>
      </c>
      <c r="D130" s="46" t="s">
        <v>12</v>
      </c>
      <c r="E130" s="47" t="s">
        <v>354</v>
      </c>
      <c r="F130" s="483">
        <v>-100</v>
      </c>
      <c r="G130" s="431">
        <v>15</v>
      </c>
      <c r="H130" s="432">
        <v>15</v>
      </c>
      <c r="I130" s="503">
        <f t="shared" si="24"/>
        <v>0</v>
      </c>
      <c r="J130" s="503">
        <f t="shared" si="25"/>
        <v>0</v>
      </c>
      <c r="K130" s="503">
        <f t="shared" si="26"/>
        <v>0</v>
      </c>
      <c r="L130" s="431">
        <v>13398</v>
      </c>
      <c r="M130" s="432">
        <v>13398</v>
      </c>
      <c r="N130" s="432">
        <f t="shared" si="27"/>
        <v>0</v>
      </c>
      <c r="O130" s="432">
        <f t="shared" si="28"/>
        <v>0</v>
      </c>
      <c r="P130" s="432">
        <f t="shared" si="29"/>
        <v>0</v>
      </c>
      <c r="Q130" s="176"/>
    </row>
    <row r="131" spans="1:17" ht="15.75" customHeight="1">
      <c r="A131" s="468"/>
      <c r="B131" s="471" t="s">
        <v>76</v>
      </c>
      <c r="C131" s="474"/>
      <c r="D131" s="46"/>
      <c r="E131" s="46"/>
      <c r="F131" s="483"/>
      <c r="G131" s="509"/>
      <c r="H131" s="503"/>
      <c r="I131" s="503"/>
      <c r="J131" s="503"/>
      <c r="K131" s="503"/>
      <c r="L131" s="431"/>
      <c r="M131" s="432"/>
      <c r="N131" s="432"/>
      <c r="O131" s="432"/>
      <c r="P131" s="432"/>
      <c r="Q131" s="176"/>
    </row>
    <row r="132" spans="1:17" s="714" customFormat="1" ht="15.75" customHeight="1">
      <c r="A132" s="468">
        <v>29</v>
      </c>
      <c r="B132" s="469" t="s">
        <v>77</v>
      </c>
      <c r="C132" s="474">
        <v>4902551</v>
      </c>
      <c r="D132" s="46" t="s">
        <v>12</v>
      </c>
      <c r="E132" s="47" t="s">
        <v>354</v>
      </c>
      <c r="F132" s="483">
        <v>-100</v>
      </c>
      <c r="G132" s="434">
        <v>174140</v>
      </c>
      <c r="H132" s="435">
        <v>173287</v>
      </c>
      <c r="I132" s="344">
        <f>G132-H132</f>
        <v>853</v>
      </c>
      <c r="J132" s="344">
        <f>$F132*I132</f>
        <v>-85300</v>
      </c>
      <c r="K132" s="344">
        <f>J132/1000000</f>
        <v>-0.0853</v>
      </c>
      <c r="L132" s="434">
        <v>49974</v>
      </c>
      <c r="M132" s="435">
        <v>49581</v>
      </c>
      <c r="N132" s="435">
        <f>L132-M132</f>
        <v>393</v>
      </c>
      <c r="O132" s="435">
        <f>$F132*N132</f>
        <v>-39300</v>
      </c>
      <c r="P132" s="435">
        <f>O132/1000000</f>
        <v>-0.0393</v>
      </c>
      <c r="Q132" s="724"/>
    </row>
    <row r="133" spans="1:17" ht="15.75" customHeight="1">
      <c r="A133" s="468">
        <v>30</v>
      </c>
      <c r="B133" s="469" t="s">
        <v>78</v>
      </c>
      <c r="C133" s="474">
        <v>4902542</v>
      </c>
      <c r="D133" s="46" t="s">
        <v>12</v>
      </c>
      <c r="E133" s="47" t="s">
        <v>354</v>
      </c>
      <c r="F133" s="483">
        <v>-100</v>
      </c>
      <c r="G133" s="431">
        <v>16862</v>
      </c>
      <c r="H133" s="432">
        <v>16478</v>
      </c>
      <c r="I133" s="503">
        <f>G133-H133</f>
        <v>384</v>
      </c>
      <c r="J133" s="503">
        <f t="shared" si="25"/>
        <v>-38400</v>
      </c>
      <c r="K133" s="503">
        <f t="shared" si="26"/>
        <v>-0.0384</v>
      </c>
      <c r="L133" s="431">
        <v>64445</v>
      </c>
      <c r="M133" s="432">
        <v>64442</v>
      </c>
      <c r="N133" s="432">
        <f>L133-M133</f>
        <v>3</v>
      </c>
      <c r="O133" s="432">
        <f t="shared" si="28"/>
        <v>-300</v>
      </c>
      <c r="P133" s="432">
        <f t="shared" si="29"/>
        <v>-0.0003</v>
      </c>
      <c r="Q133" s="176"/>
    </row>
    <row r="134" spans="1:17" ht="15.75" customHeight="1">
      <c r="A134" s="468">
        <v>31</v>
      </c>
      <c r="B134" s="469" t="s">
        <v>79</v>
      </c>
      <c r="C134" s="474">
        <v>4902544</v>
      </c>
      <c r="D134" s="46" t="s">
        <v>12</v>
      </c>
      <c r="E134" s="47" t="s">
        <v>354</v>
      </c>
      <c r="F134" s="483">
        <v>-100</v>
      </c>
      <c r="G134" s="431">
        <v>4473</v>
      </c>
      <c r="H134" s="344">
        <v>3767</v>
      </c>
      <c r="I134" s="503">
        <f>G134-H134</f>
        <v>706</v>
      </c>
      <c r="J134" s="503">
        <f t="shared" si="25"/>
        <v>-70600</v>
      </c>
      <c r="K134" s="503">
        <f t="shared" si="26"/>
        <v>-0.0706</v>
      </c>
      <c r="L134" s="431">
        <v>1567</v>
      </c>
      <c r="M134" s="432">
        <v>1559</v>
      </c>
      <c r="N134" s="432">
        <f>L134-M134</f>
        <v>8</v>
      </c>
      <c r="O134" s="432">
        <f t="shared" si="28"/>
        <v>-800</v>
      </c>
      <c r="P134" s="432">
        <f t="shared" si="29"/>
        <v>-0.0008</v>
      </c>
      <c r="Q134" s="745"/>
    </row>
    <row r="135" spans="1:17" ht="15.75" customHeight="1" thickBot="1">
      <c r="A135" s="472"/>
      <c r="B135" s="473"/>
      <c r="C135" s="475"/>
      <c r="D135" s="109"/>
      <c r="E135" s="53"/>
      <c r="F135" s="421"/>
      <c r="G135" s="36"/>
      <c r="H135" s="30"/>
      <c r="I135" s="31"/>
      <c r="J135" s="31"/>
      <c r="K135" s="32"/>
      <c r="L135" s="459"/>
      <c r="M135" s="31"/>
      <c r="N135" s="31"/>
      <c r="O135" s="31"/>
      <c r="P135" s="32"/>
      <c r="Q135" s="177"/>
    </row>
    <row r="136" ht="13.5" thickTop="1"/>
    <row r="137" spans="4:16" ht="16.5">
      <c r="D137" s="22"/>
      <c r="K137" s="594">
        <f>SUM(K93:K135)</f>
        <v>-0.1725333533333334</v>
      </c>
      <c r="L137" s="61"/>
      <c r="M137" s="61"/>
      <c r="N137" s="61"/>
      <c r="O137" s="61"/>
      <c r="P137" s="511">
        <f>SUM(P93:P135)</f>
        <v>0.38749960000000006</v>
      </c>
    </row>
    <row r="138" spans="11:16" ht="14.25">
      <c r="K138" s="61"/>
      <c r="L138" s="61"/>
      <c r="M138" s="61"/>
      <c r="N138" s="61"/>
      <c r="O138" s="61"/>
      <c r="P138" s="61"/>
    </row>
    <row r="139" spans="11:16" ht="14.25">
      <c r="K139" s="61"/>
      <c r="L139" s="61"/>
      <c r="M139" s="61"/>
      <c r="N139" s="61"/>
      <c r="O139" s="61"/>
      <c r="P139" s="61"/>
    </row>
    <row r="140" spans="17:18" ht="12.75">
      <c r="Q140" s="528" t="str">
        <f>NDPL!Q1</f>
        <v>SEPTEMBER-2014</v>
      </c>
      <c r="R140" s="302"/>
    </row>
    <row r="141" ht="13.5" thickBot="1"/>
    <row r="142" spans="1:17" ht="44.25" customHeight="1">
      <c r="A142" s="424"/>
      <c r="B142" s="422" t="s">
        <v>150</v>
      </c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8"/>
    </row>
    <row r="143" spans="1:17" ht="19.5" customHeight="1">
      <c r="A143" s="270"/>
      <c r="B143" s="349" t="s">
        <v>151</v>
      </c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59"/>
    </row>
    <row r="144" spans="1:17" ht="19.5" customHeight="1">
      <c r="A144" s="270"/>
      <c r="B144" s="345" t="s">
        <v>256</v>
      </c>
      <c r="C144" s="19"/>
      <c r="D144" s="19"/>
      <c r="E144" s="19"/>
      <c r="F144" s="19"/>
      <c r="G144" s="19"/>
      <c r="H144" s="19"/>
      <c r="I144" s="19"/>
      <c r="J144" s="19"/>
      <c r="K144" s="239">
        <f>K56</f>
        <v>0.8366999999999998</v>
      </c>
      <c r="L144" s="239"/>
      <c r="M144" s="239"/>
      <c r="N144" s="239"/>
      <c r="O144" s="239"/>
      <c r="P144" s="239">
        <f>P56</f>
        <v>-4.8319</v>
      </c>
      <c r="Q144" s="59"/>
    </row>
    <row r="145" spans="1:17" ht="19.5" customHeight="1">
      <c r="A145" s="270"/>
      <c r="B145" s="345" t="s">
        <v>257</v>
      </c>
      <c r="C145" s="19"/>
      <c r="D145" s="19"/>
      <c r="E145" s="19"/>
      <c r="F145" s="19"/>
      <c r="G145" s="19"/>
      <c r="H145" s="19"/>
      <c r="I145" s="19"/>
      <c r="J145" s="19"/>
      <c r="K145" s="595">
        <f>K137</f>
        <v>-0.1725333533333334</v>
      </c>
      <c r="L145" s="239"/>
      <c r="M145" s="239"/>
      <c r="N145" s="239"/>
      <c r="O145" s="239"/>
      <c r="P145" s="239">
        <f>P137</f>
        <v>0.38749960000000006</v>
      </c>
      <c r="Q145" s="59"/>
    </row>
    <row r="146" spans="1:17" ht="19.5" customHeight="1">
      <c r="A146" s="270"/>
      <c r="B146" s="345" t="s">
        <v>152</v>
      </c>
      <c r="C146" s="19"/>
      <c r="D146" s="19"/>
      <c r="E146" s="19"/>
      <c r="F146" s="19"/>
      <c r="G146" s="19"/>
      <c r="H146" s="19"/>
      <c r="I146" s="19"/>
      <c r="J146" s="19"/>
      <c r="K146" s="595">
        <f>'ROHTAK ROAD'!K44</f>
        <v>-0.3564</v>
      </c>
      <c r="L146" s="239"/>
      <c r="M146" s="239"/>
      <c r="N146" s="239"/>
      <c r="O146" s="239"/>
      <c r="P146" s="595">
        <f>'ROHTAK ROAD'!P44</f>
        <v>-0.042</v>
      </c>
      <c r="Q146" s="59"/>
    </row>
    <row r="147" spans="1:17" ht="19.5" customHeight="1">
      <c r="A147" s="270"/>
      <c r="B147" s="345" t="s">
        <v>153</v>
      </c>
      <c r="C147" s="19"/>
      <c r="D147" s="19"/>
      <c r="E147" s="19"/>
      <c r="F147" s="19"/>
      <c r="G147" s="19"/>
      <c r="H147" s="19"/>
      <c r="I147" s="19"/>
      <c r="J147" s="19"/>
      <c r="K147" s="595">
        <f>SUM(K144:K146)</f>
        <v>0.30776664666666637</v>
      </c>
      <c r="L147" s="239"/>
      <c r="M147" s="239"/>
      <c r="N147" s="239"/>
      <c r="O147" s="239"/>
      <c r="P147" s="595">
        <f>SUM(P144:P146)</f>
        <v>-4.4864004</v>
      </c>
      <c r="Q147" s="59"/>
    </row>
    <row r="148" spans="1:17" ht="19.5" customHeight="1">
      <c r="A148" s="270"/>
      <c r="B148" s="349" t="s">
        <v>154</v>
      </c>
      <c r="C148" s="19"/>
      <c r="D148" s="19"/>
      <c r="E148" s="19"/>
      <c r="F148" s="19"/>
      <c r="G148" s="19"/>
      <c r="H148" s="19"/>
      <c r="I148" s="19"/>
      <c r="J148" s="19"/>
      <c r="K148" s="239"/>
      <c r="L148" s="239"/>
      <c r="M148" s="239"/>
      <c r="N148" s="239"/>
      <c r="O148" s="239"/>
      <c r="P148" s="239"/>
      <c r="Q148" s="59"/>
    </row>
    <row r="149" spans="1:17" ht="19.5" customHeight="1">
      <c r="A149" s="270"/>
      <c r="B149" s="345" t="s">
        <v>258</v>
      </c>
      <c r="C149" s="19"/>
      <c r="D149" s="19"/>
      <c r="E149" s="19"/>
      <c r="F149" s="19"/>
      <c r="G149" s="19"/>
      <c r="H149" s="19"/>
      <c r="I149" s="19"/>
      <c r="J149" s="19"/>
      <c r="K149" s="239">
        <f>K85</f>
        <v>5.260000000000001</v>
      </c>
      <c r="L149" s="239"/>
      <c r="M149" s="239"/>
      <c r="N149" s="239"/>
      <c r="O149" s="239"/>
      <c r="P149" s="239">
        <f>P85</f>
        <v>11.852</v>
      </c>
      <c r="Q149" s="59"/>
    </row>
    <row r="150" spans="1:17" ht="19.5" customHeight="1" thickBot="1">
      <c r="A150" s="271"/>
      <c r="B150" s="423" t="s">
        <v>155</v>
      </c>
      <c r="C150" s="60"/>
      <c r="D150" s="60"/>
      <c r="E150" s="60"/>
      <c r="F150" s="60"/>
      <c r="G150" s="60"/>
      <c r="H150" s="60"/>
      <c r="I150" s="60"/>
      <c r="J150" s="60"/>
      <c r="K150" s="596">
        <f>SUM(K147:K149)</f>
        <v>5.567766646666667</v>
      </c>
      <c r="L150" s="237"/>
      <c r="M150" s="237"/>
      <c r="N150" s="237"/>
      <c r="O150" s="237"/>
      <c r="P150" s="236">
        <f>SUM(P147:P149)</f>
        <v>7.3655996</v>
      </c>
      <c r="Q150" s="238"/>
    </row>
    <row r="151" ht="12.75">
      <c r="A151" s="270"/>
    </row>
    <row r="152" ht="12.75">
      <c r="A152" s="270"/>
    </row>
    <row r="153" ht="12.75">
      <c r="A153" s="270"/>
    </row>
    <row r="154" ht="13.5" thickBot="1">
      <c r="A154" s="271"/>
    </row>
    <row r="155" spans="1:17" ht="12.75">
      <c r="A155" s="264"/>
      <c r="B155" s="265"/>
      <c r="C155" s="265"/>
      <c r="D155" s="265"/>
      <c r="E155" s="265"/>
      <c r="F155" s="265"/>
      <c r="G155" s="265"/>
      <c r="H155" s="57"/>
      <c r="I155" s="57"/>
      <c r="J155" s="57"/>
      <c r="K155" s="57"/>
      <c r="L155" s="57"/>
      <c r="M155" s="57"/>
      <c r="N155" s="57"/>
      <c r="O155" s="57"/>
      <c r="P155" s="57"/>
      <c r="Q155" s="58"/>
    </row>
    <row r="156" spans="1:17" ht="23.25">
      <c r="A156" s="272" t="s">
        <v>335</v>
      </c>
      <c r="B156" s="256"/>
      <c r="C156" s="256"/>
      <c r="D156" s="256"/>
      <c r="E156" s="256"/>
      <c r="F156" s="256"/>
      <c r="G156" s="256"/>
      <c r="H156" s="19"/>
      <c r="I156" s="19"/>
      <c r="J156" s="19"/>
      <c r="K156" s="19"/>
      <c r="L156" s="19"/>
      <c r="M156" s="19"/>
      <c r="N156" s="19"/>
      <c r="O156" s="19"/>
      <c r="P156" s="19"/>
      <c r="Q156" s="59"/>
    </row>
    <row r="157" spans="1:17" ht="12.75">
      <c r="A157" s="266"/>
      <c r="B157" s="256"/>
      <c r="C157" s="256"/>
      <c r="D157" s="256"/>
      <c r="E157" s="256"/>
      <c r="F157" s="256"/>
      <c r="G157" s="256"/>
      <c r="H157" s="19"/>
      <c r="I157" s="19"/>
      <c r="J157" s="19"/>
      <c r="K157" s="19"/>
      <c r="L157" s="19"/>
      <c r="M157" s="19"/>
      <c r="N157" s="19"/>
      <c r="O157" s="19"/>
      <c r="P157" s="19"/>
      <c r="Q157" s="59"/>
    </row>
    <row r="158" spans="1:17" ht="12.75">
      <c r="A158" s="267"/>
      <c r="B158" s="268"/>
      <c r="C158" s="268"/>
      <c r="D158" s="268"/>
      <c r="E158" s="268"/>
      <c r="F158" s="268"/>
      <c r="G158" s="268"/>
      <c r="H158" s="19"/>
      <c r="I158" s="19"/>
      <c r="J158" s="19"/>
      <c r="K158" s="294" t="s">
        <v>347</v>
      </c>
      <c r="L158" s="19"/>
      <c r="M158" s="19"/>
      <c r="N158" s="19"/>
      <c r="O158" s="19"/>
      <c r="P158" s="294" t="s">
        <v>348</v>
      </c>
      <c r="Q158" s="59"/>
    </row>
    <row r="159" spans="1:17" ht="12.75">
      <c r="A159" s="269"/>
      <c r="B159" s="156"/>
      <c r="C159" s="156"/>
      <c r="D159" s="156"/>
      <c r="E159" s="156"/>
      <c r="F159" s="156"/>
      <c r="G159" s="156"/>
      <c r="H159" s="19"/>
      <c r="I159" s="19"/>
      <c r="J159" s="19"/>
      <c r="K159" s="19"/>
      <c r="L159" s="19"/>
      <c r="M159" s="19"/>
      <c r="N159" s="19"/>
      <c r="O159" s="19"/>
      <c r="P159" s="19"/>
      <c r="Q159" s="59"/>
    </row>
    <row r="160" spans="1:17" ht="12.75">
      <c r="A160" s="269"/>
      <c r="B160" s="156"/>
      <c r="C160" s="156"/>
      <c r="D160" s="156"/>
      <c r="E160" s="156"/>
      <c r="F160" s="156"/>
      <c r="G160" s="156"/>
      <c r="H160" s="19"/>
      <c r="I160" s="19"/>
      <c r="J160" s="19"/>
      <c r="K160" s="19"/>
      <c r="L160" s="19"/>
      <c r="M160" s="19"/>
      <c r="N160" s="19"/>
      <c r="O160" s="19"/>
      <c r="P160" s="19"/>
      <c r="Q160" s="59"/>
    </row>
    <row r="161" spans="1:17" ht="18">
      <c r="A161" s="273" t="s">
        <v>338</v>
      </c>
      <c r="B161" s="257"/>
      <c r="C161" s="257"/>
      <c r="D161" s="258"/>
      <c r="E161" s="258"/>
      <c r="F161" s="259"/>
      <c r="G161" s="258"/>
      <c r="H161" s="19"/>
      <c r="I161" s="19"/>
      <c r="J161" s="19"/>
      <c r="K161" s="513">
        <f>K150</f>
        <v>5.567766646666667</v>
      </c>
      <c r="L161" s="258" t="s">
        <v>336</v>
      </c>
      <c r="M161" s="19"/>
      <c r="N161" s="19"/>
      <c r="O161" s="19"/>
      <c r="P161" s="513">
        <f>P150</f>
        <v>7.3655996</v>
      </c>
      <c r="Q161" s="280" t="s">
        <v>336</v>
      </c>
    </row>
    <row r="162" spans="1:17" ht="18">
      <c r="A162" s="274"/>
      <c r="B162" s="260"/>
      <c r="C162" s="260"/>
      <c r="D162" s="256"/>
      <c r="E162" s="256"/>
      <c r="F162" s="261"/>
      <c r="G162" s="256"/>
      <c r="H162" s="19"/>
      <c r="I162" s="19"/>
      <c r="J162" s="19"/>
      <c r="K162" s="514"/>
      <c r="L162" s="256"/>
      <c r="M162" s="19"/>
      <c r="N162" s="19"/>
      <c r="O162" s="19"/>
      <c r="P162" s="514"/>
      <c r="Q162" s="281"/>
    </row>
    <row r="163" spans="1:17" ht="18">
      <c r="A163" s="275" t="s">
        <v>337</v>
      </c>
      <c r="B163" s="262"/>
      <c r="C163" s="51"/>
      <c r="D163" s="256"/>
      <c r="E163" s="256"/>
      <c r="F163" s="263"/>
      <c r="G163" s="258"/>
      <c r="H163" s="19"/>
      <c r="I163" s="19"/>
      <c r="J163" s="19"/>
      <c r="K163" s="514">
        <f>'STEPPED UP GENCO'!K42</f>
        <v>0.11270517279999998</v>
      </c>
      <c r="L163" s="258" t="s">
        <v>336</v>
      </c>
      <c r="M163" s="19"/>
      <c r="N163" s="19"/>
      <c r="O163" s="19"/>
      <c r="P163" s="514">
        <f>'STEPPED UP GENCO'!P42</f>
        <v>-0.6250899072000001</v>
      </c>
      <c r="Q163" s="280" t="s">
        <v>336</v>
      </c>
    </row>
    <row r="164" spans="1:17" ht="12.75">
      <c r="A164" s="270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59"/>
    </row>
    <row r="165" spans="1:17" ht="12.75">
      <c r="A165" s="270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59"/>
    </row>
    <row r="166" spans="1:17" ht="12.75">
      <c r="A166" s="270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59"/>
    </row>
    <row r="167" spans="1:17" ht="20.25">
      <c r="A167" s="270"/>
      <c r="B167" s="19"/>
      <c r="C167" s="19"/>
      <c r="D167" s="19"/>
      <c r="E167" s="19"/>
      <c r="F167" s="19"/>
      <c r="G167" s="19"/>
      <c r="H167" s="257"/>
      <c r="I167" s="257"/>
      <c r="J167" s="276" t="s">
        <v>339</v>
      </c>
      <c r="K167" s="458">
        <f>SUM(K161:K166)</f>
        <v>5.680471819466667</v>
      </c>
      <c r="L167" s="276" t="s">
        <v>336</v>
      </c>
      <c r="M167" s="156"/>
      <c r="N167" s="19"/>
      <c r="O167" s="19"/>
      <c r="P167" s="458">
        <f>SUM(P161:P166)</f>
        <v>6.7405096928</v>
      </c>
      <c r="Q167" s="486" t="s">
        <v>336</v>
      </c>
    </row>
    <row r="168" spans="1:17" ht="13.5" thickBot="1">
      <c r="A168" s="271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182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6" max="255" man="1"/>
    <brk id="87" max="255" man="1"/>
    <brk id="138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8"/>
  <sheetViews>
    <sheetView view="pageBreakPreview" zoomScale="55" zoomScaleNormal="70" zoomScaleSheetLayoutView="55" workbookViewId="0" topLeftCell="A118">
      <selection activeCell="A136" sqref="A136:IV136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6.57421875" style="0" customWidth="1"/>
    <col min="6" max="6" width="10.7109375" style="0" customWidth="1"/>
    <col min="7" max="7" width="14.00390625" style="0" customWidth="1"/>
    <col min="8" max="8" width="13.421875" style="0" customWidth="1"/>
    <col min="9" max="9" width="11.8515625" style="0" customWidth="1"/>
    <col min="10" max="10" width="16.28125" style="0" customWidth="1"/>
    <col min="11" max="11" width="15.421875" style="161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161" customWidth="1"/>
    <col min="17" max="17" width="29.57421875" style="0" customWidth="1"/>
  </cols>
  <sheetData>
    <row r="1" spans="1:17" ht="26.25">
      <c r="A1" s="1" t="s">
        <v>244</v>
      </c>
      <c r="P1" s="815" t="str">
        <f>NDPL!$Q$1</f>
        <v>SEPTEMBER-2014</v>
      </c>
      <c r="Q1" s="525"/>
    </row>
    <row r="2" ht="12.75">
      <c r="A2" s="17" t="s">
        <v>245</v>
      </c>
    </row>
    <row r="3" ht="23.25">
      <c r="A3" s="515" t="s">
        <v>156</v>
      </c>
    </row>
    <row r="4" spans="1:16" ht="24" thickBot="1">
      <c r="A4" s="516" t="s">
        <v>198</v>
      </c>
      <c r="G4" s="19"/>
      <c r="H4" s="19"/>
      <c r="I4" s="56" t="s">
        <v>406</v>
      </c>
      <c r="J4" s="19"/>
      <c r="K4" s="785"/>
      <c r="L4" s="19"/>
      <c r="M4" s="19"/>
      <c r="N4" s="56" t="s">
        <v>407</v>
      </c>
      <c r="O4" s="19"/>
      <c r="P4" s="785"/>
    </row>
    <row r="5" spans="1:17" ht="48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01/10/2014</v>
      </c>
      <c r="H5" s="39" t="str">
        <f>NDPL!H5</f>
        <v>INTIAL READING 01/09/2014</v>
      </c>
      <c r="I5" s="39" t="s">
        <v>4</v>
      </c>
      <c r="J5" s="39" t="s">
        <v>5</v>
      </c>
      <c r="K5" s="803" t="s">
        <v>6</v>
      </c>
      <c r="L5" s="41" t="str">
        <f>NDPL!G5</f>
        <v>FINAL READING 01/10/2014</v>
      </c>
      <c r="M5" s="39" t="str">
        <f>NDPL!H5</f>
        <v>INTIAL READING 01/09/2014</v>
      </c>
      <c r="N5" s="39" t="s">
        <v>4</v>
      </c>
      <c r="O5" s="39" t="s">
        <v>5</v>
      </c>
      <c r="P5" s="803" t="s">
        <v>6</v>
      </c>
      <c r="Q5" s="40" t="s">
        <v>317</v>
      </c>
    </row>
    <row r="6" ht="14.25" thickBot="1" thickTop="1"/>
    <row r="7" spans="1:17" ht="22.5" customHeight="1" thickTop="1">
      <c r="A7" s="346"/>
      <c r="B7" s="347" t="s">
        <v>157</v>
      </c>
      <c r="C7" s="348"/>
      <c r="D7" s="42"/>
      <c r="E7" s="42"/>
      <c r="F7" s="42"/>
      <c r="G7" s="34"/>
      <c r="H7" s="747"/>
      <c r="I7" s="747"/>
      <c r="J7" s="747"/>
      <c r="K7" s="804"/>
      <c r="L7" s="748"/>
      <c r="M7" s="747"/>
      <c r="N7" s="747"/>
      <c r="O7" s="747"/>
      <c r="P7" s="804"/>
      <c r="Q7" s="175"/>
    </row>
    <row r="8" spans="1:17" ht="24" customHeight="1">
      <c r="A8" s="321">
        <v>1</v>
      </c>
      <c r="B8" s="382" t="s">
        <v>158</v>
      </c>
      <c r="C8" s="383">
        <v>4865170</v>
      </c>
      <c r="D8" s="148" t="s">
        <v>12</v>
      </c>
      <c r="E8" s="115" t="s">
        <v>354</v>
      </c>
      <c r="F8" s="394">
        <v>5000</v>
      </c>
      <c r="G8" s="434">
        <v>999983</v>
      </c>
      <c r="H8" s="435">
        <v>999989</v>
      </c>
      <c r="I8" s="399">
        <f aca="true" t="shared" si="0" ref="I8:I16">G8-H8</f>
        <v>-6</v>
      </c>
      <c r="J8" s="399">
        <f>$F8*I8</f>
        <v>-30000</v>
      </c>
      <c r="K8" s="794">
        <f>J8/1000000</f>
        <v>-0.03</v>
      </c>
      <c r="L8" s="434">
        <v>999952</v>
      </c>
      <c r="M8" s="435">
        <v>999978</v>
      </c>
      <c r="N8" s="399">
        <f aca="true" t="shared" si="1" ref="N8:N16">L8-M8</f>
        <v>-26</v>
      </c>
      <c r="O8" s="399">
        <f>$F8*N8</f>
        <v>-130000</v>
      </c>
      <c r="P8" s="794">
        <f>O8/1000000</f>
        <v>-0.13</v>
      </c>
      <c r="Q8" s="543"/>
    </row>
    <row r="9" spans="1:17" ht="24.75" customHeight="1">
      <c r="A9" s="321">
        <v>2</v>
      </c>
      <c r="B9" s="382" t="s">
        <v>159</v>
      </c>
      <c r="C9" s="383">
        <v>4865095</v>
      </c>
      <c r="D9" s="148" t="s">
        <v>12</v>
      </c>
      <c r="E9" s="115" t="s">
        <v>354</v>
      </c>
      <c r="F9" s="394">
        <v>1333.33</v>
      </c>
      <c r="G9" s="434">
        <v>986124</v>
      </c>
      <c r="H9" s="435">
        <v>986115</v>
      </c>
      <c r="I9" s="399">
        <f t="shared" si="0"/>
        <v>9</v>
      </c>
      <c r="J9" s="399">
        <f aca="true" t="shared" si="2" ref="J9:J80">$F9*I9</f>
        <v>11999.97</v>
      </c>
      <c r="K9" s="794">
        <f aca="true" t="shared" si="3" ref="K9:K80">J9/1000000</f>
        <v>0.011999969999999999</v>
      </c>
      <c r="L9" s="434">
        <v>673050</v>
      </c>
      <c r="M9" s="435">
        <v>672976</v>
      </c>
      <c r="N9" s="399">
        <f t="shared" si="1"/>
        <v>74</v>
      </c>
      <c r="O9" s="399">
        <f aca="true" t="shared" si="4" ref="O9:O80">$F9*N9</f>
        <v>98666.42</v>
      </c>
      <c r="P9" s="794">
        <f aca="true" t="shared" si="5" ref="P9:P80">O9/1000000</f>
        <v>0.09866642</v>
      </c>
      <c r="Q9" s="669"/>
    </row>
    <row r="10" spans="1:17" ht="22.5" customHeight="1">
      <c r="A10" s="321">
        <v>3</v>
      </c>
      <c r="B10" s="382" t="s">
        <v>160</v>
      </c>
      <c r="C10" s="383">
        <v>4865166</v>
      </c>
      <c r="D10" s="148" t="s">
        <v>12</v>
      </c>
      <c r="E10" s="115" t="s">
        <v>354</v>
      </c>
      <c r="F10" s="394">
        <v>500</v>
      </c>
      <c r="G10" s="434">
        <v>7494</v>
      </c>
      <c r="H10" s="435">
        <v>7466</v>
      </c>
      <c r="I10" s="399">
        <f t="shared" si="0"/>
        <v>28</v>
      </c>
      <c r="J10" s="399">
        <f t="shared" si="2"/>
        <v>14000</v>
      </c>
      <c r="K10" s="794">
        <f t="shared" si="3"/>
        <v>0.014</v>
      </c>
      <c r="L10" s="434">
        <v>68951</v>
      </c>
      <c r="M10" s="435">
        <v>68831</v>
      </c>
      <c r="N10" s="399">
        <f t="shared" si="1"/>
        <v>120</v>
      </c>
      <c r="O10" s="399">
        <f t="shared" si="4"/>
        <v>60000</v>
      </c>
      <c r="P10" s="794">
        <f t="shared" si="5"/>
        <v>0.06</v>
      </c>
      <c r="Q10" s="391"/>
    </row>
    <row r="11" spans="1:17" s="714" customFormat="1" ht="22.5" customHeight="1">
      <c r="A11" s="321">
        <v>4</v>
      </c>
      <c r="B11" s="382" t="s">
        <v>161</v>
      </c>
      <c r="C11" s="383">
        <v>4865151</v>
      </c>
      <c r="D11" s="148" t="s">
        <v>12</v>
      </c>
      <c r="E11" s="115" t="s">
        <v>354</v>
      </c>
      <c r="F11" s="394">
        <v>1000</v>
      </c>
      <c r="G11" s="434">
        <v>12567</v>
      </c>
      <c r="H11" s="435">
        <v>12567</v>
      </c>
      <c r="I11" s="399">
        <f t="shared" si="0"/>
        <v>0</v>
      </c>
      <c r="J11" s="399">
        <f t="shared" si="2"/>
        <v>0</v>
      </c>
      <c r="K11" s="794">
        <f t="shared" si="3"/>
        <v>0</v>
      </c>
      <c r="L11" s="434">
        <v>999386</v>
      </c>
      <c r="M11" s="435">
        <v>999386</v>
      </c>
      <c r="N11" s="399">
        <f t="shared" si="1"/>
        <v>0</v>
      </c>
      <c r="O11" s="399">
        <f t="shared" si="4"/>
        <v>0</v>
      </c>
      <c r="P11" s="794">
        <f t="shared" si="5"/>
        <v>0</v>
      </c>
      <c r="Q11" s="818"/>
    </row>
    <row r="12" spans="1:17" s="714" customFormat="1" ht="22.5" customHeight="1">
      <c r="A12" s="321">
        <v>5</v>
      </c>
      <c r="B12" s="382" t="s">
        <v>162</v>
      </c>
      <c r="C12" s="383">
        <v>4865152</v>
      </c>
      <c r="D12" s="148" t="s">
        <v>12</v>
      </c>
      <c r="E12" s="115" t="s">
        <v>354</v>
      </c>
      <c r="F12" s="394">
        <v>300</v>
      </c>
      <c r="G12" s="434">
        <v>1605</v>
      </c>
      <c r="H12" s="435">
        <v>1605</v>
      </c>
      <c r="I12" s="399">
        <f t="shared" si="0"/>
        <v>0</v>
      </c>
      <c r="J12" s="399">
        <f t="shared" si="2"/>
        <v>0</v>
      </c>
      <c r="K12" s="794">
        <f t="shared" si="3"/>
        <v>0</v>
      </c>
      <c r="L12" s="434">
        <v>112</v>
      </c>
      <c r="M12" s="435">
        <v>112</v>
      </c>
      <c r="N12" s="399">
        <f t="shared" si="1"/>
        <v>0</v>
      </c>
      <c r="O12" s="399">
        <f t="shared" si="4"/>
        <v>0</v>
      </c>
      <c r="P12" s="794">
        <f t="shared" si="5"/>
        <v>0</v>
      </c>
      <c r="Q12" s="819"/>
    </row>
    <row r="13" spans="1:17" ht="22.5" customHeight="1">
      <c r="A13" s="321">
        <v>6</v>
      </c>
      <c r="B13" s="382" t="s">
        <v>163</v>
      </c>
      <c r="C13" s="383">
        <v>4865096</v>
      </c>
      <c r="D13" s="148" t="s">
        <v>12</v>
      </c>
      <c r="E13" s="115" t="s">
        <v>354</v>
      </c>
      <c r="F13" s="394">
        <v>100</v>
      </c>
      <c r="G13" s="434">
        <v>10917</v>
      </c>
      <c r="H13" s="435">
        <v>10671</v>
      </c>
      <c r="I13" s="399">
        <f t="shared" si="0"/>
        <v>246</v>
      </c>
      <c r="J13" s="399">
        <f t="shared" si="2"/>
        <v>24600</v>
      </c>
      <c r="K13" s="794">
        <f t="shared" si="3"/>
        <v>0.0246</v>
      </c>
      <c r="L13" s="434">
        <v>133829</v>
      </c>
      <c r="M13" s="435">
        <v>132525</v>
      </c>
      <c r="N13" s="399">
        <f t="shared" si="1"/>
        <v>1304</v>
      </c>
      <c r="O13" s="399">
        <f t="shared" si="4"/>
        <v>130400</v>
      </c>
      <c r="P13" s="794">
        <f t="shared" si="5"/>
        <v>0.1304</v>
      </c>
      <c r="Q13" s="391"/>
    </row>
    <row r="14" spans="1:17" ht="22.5" customHeight="1">
      <c r="A14" s="321">
        <v>7</v>
      </c>
      <c r="B14" s="382" t="s">
        <v>164</v>
      </c>
      <c r="C14" s="383">
        <v>4865140</v>
      </c>
      <c r="D14" s="148" t="s">
        <v>12</v>
      </c>
      <c r="E14" s="115" t="s">
        <v>354</v>
      </c>
      <c r="F14" s="394">
        <v>75</v>
      </c>
      <c r="G14" s="434">
        <v>746531</v>
      </c>
      <c r="H14" s="435">
        <v>747563</v>
      </c>
      <c r="I14" s="399">
        <f t="shared" si="0"/>
        <v>-1032</v>
      </c>
      <c r="J14" s="399">
        <f>$F14*I14</f>
        <v>-77400</v>
      </c>
      <c r="K14" s="794">
        <f>J14/1000000</f>
        <v>-0.0774</v>
      </c>
      <c r="L14" s="434">
        <v>30338</v>
      </c>
      <c r="M14" s="435">
        <v>29868</v>
      </c>
      <c r="N14" s="399">
        <f t="shared" si="1"/>
        <v>470</v>
      </c>
      <c r="O14" s="399">
        <f>$F14*N14</f>
        <v>35250</v>
      </c>
      <c r="P14" s="794">
        <f>O14/1000000</f>
        <v>0.03525</v>
      </c>
      <c r="Q14" s="543"/>
    </row>
    <row r="15" spans="1:17" s="714" customFormat="1" ht="22.5" customHeight="1">
      <c r="A15" s="321">
        <v>8</v>
      </c>
      <c r="B15" s="765" t="s">
        <v>165</v>
      </c>
      <c r="C15" s="383">
        <v>4865148</v>
      </c>
      <c r="D15" s="148" t="s">
        <v>12</v>
      </c>
      <c r="E15" s="115" t="s">
        <v>354</v>
      </c>
      <c r="F15" s="394">
        <v>75</v>
      </c>
      <c r="G15" s="434">
        <v>999966</v>
      </c>
      <c r="H15" s="435">
        <v>1000000</v>
      </c>
      <c r="I15" s="399">
        <f t="shared" si="0"/>
        <v>-34</v>
      </c>
      <c r="J15" s="399">
        <f t="shared" si="2"/>
        <v>-2550</v>
      </c>
      <c r="K15" s="794">
        <f t="shared" si="3"/>
        <v>-0.00255</v>
      </c>
      <c r="L15" s="434">
        <v>1003310</v>
      </c>
      <c r="M15" s="435">
        <v>999719</v>
      </c>
      <c r="N15" s="399">
        <f t="shared" si="1"/>
        <v>3591</v>
      </c>
      <c r="O15" s="399">
        <f t="shared" si="4"/>
        <v>269325</v>
      </c>
      <c r="P15" s="794">
        <f t="shared" si="5"/>
        <v>0.269325</v>
      </c>
      <c r="Q15" s="760"/>
    </row>
    <row r="16" spans="1:17" ht="18">
      <c r="A16" s="321">
        <v>9</v>
      </c>
      <c r="B16" s="382" t="s">
        <v>166</v>
      </c>
      <c r="C16" s="383">
        <v>4865181</v>
      </c>
      <c r="D16" s="148" t="s">
        <v>12</v>
      </c>
      <c r="E16" s="115" t="s">
        <v>354</v>
      </c>
      <c r="F16" s="394">
        <v>900</v>
      </c>
      <c r="G16" s="434">
        <v>999157</v>
      </c>
      <c r="H16" s="435">
        <v>999157</v>
      </c>
      <c r="I16" s="399">
        <f t="shared" si="0"/>
        <v>0</v>
      </c>
      <c r="J16" s="399">
        <f t="shared" si="2"/>
        <v>0</v>
      </c>
      <c r="K16" s="794">
        <f t="shared" si="3"/>
        <v>0</v>
      </c>
      <c r="L16" s="434">
        <v>998592</v>
      </c>
      <c r="M16" s="435">
        <v>998592</v>
      </c>
      <c r="N16" s="399">
        <f t="shared" si="1"/>
        <v>0</v>
      </c>
      <c r="O16" s="399">
        <f t="shared" si="4"/>
        <v>0</v>
      </c>
      <c r="P16" s="794">
        <f t="shared" si="5"/>
        <v>0</v>
      </c>
      <c r="Q16" s="669"/>
    </row>
    <row r="17" spans="1:17" ht="22.5" customHeight="1">
      <c r="A17" s="321"/>
      <c r="B17" s="384" t="s">
        <v>167</v>
      </c>
      <c r="C17" s="383"/>
      <c r="D17" s="148"/>
      <c r="E17" s="148"/>
      <c r="F17" s="394"/>
      <c r="G17" s="603"/>
      <c r="H17" s="602"/>
      <c r="I17" s="402"/>
      <c r="J17" s="402"/>
      <c r="K17" s="805"/>
      <c r="L17" s="403"/>
      <c r="M17" s="402"/>
      <c r="N17" s="402"/>
      <c r="O17" s="402"/>
      <c r="P17" s="805"/>
      <c r="Q17" s="391"/>
    </row>
    <row r="18" spans="1:17" s="714" customFormat="1" ht="22.5" customHeight="1">
      <c r="A18" s="321">
        <v>10</v>
      </c>
      <c r="B18" s="382" t="s">
        <v>15</v>
      </c>
      <c r="C18" s="383">
        <v>5128454</v>
      </c>
      <c r="D18" s="148" t="s">
        <v>12</v>
      </c>
      <c r="E18" s="115" t="s">
        <v>354</v>
      </c>
      <c r="F18" s="394">
        <v>-500</v>
      </c>
      <c r="G18" s="434">
        <v>1935</v>
      </c>
      <c r="H18" s="435">
        <v>1460</v>
      </c>
      <c r="I18" s="399">
        <f>G18-H18</f>
        <v>475</v>
      </c>
      <c r="J18" s="399">
        <f t="shared" si="2"/>
        <v>-237500</v>
      </c>
      <c r="K18" s="794">
        <f t="shared" si="3"/>
        <v>-0.2375</v>
      </c>
      <c r="L18" s="434">
        <v>995837</v>
      </c>
      <c r="M18" s="435">
        <v>996396</v>
      </c>
      <c r="N18" s="399">
        <f>L18-M18</f>
        <v>-559</v>
      </c>
      <c r="O18" s="399">
        <f t="shared" si="4"/>
        <v>279500</v>
      </c>
      <c r="P18" s="794">
        <f t="shared" si="5"/>
        <v>0.2795</v>
      </c>
      <c r="Q18" s="760"/>
    </row>
    <row r="19" spans="1:17" ht="22.5" customHeight="1">
      <c r="A19" s="321">
        <v>11</v>
      </c>
      <c r="B19" s="351" t="s">
        <v>16</v>
      </c>
      <c r="C19" s="383">
        <v>4864974</v>
      </c>
      <c r="D19" s="103" t="s">
        <v>12</v>
      </c>
      <c r="E19" s="115" t="s">
        <v>354</v>
      </c>
      <c r="F19" s="394">
        <v>-1000</v>
      </c>
      <c r="G19" s="431">
        <v>988745</v>
      </c>
      <c r="H19" s="432">
        <v>988480</v>
      </c>
      <c r="I19" s="402">
        <f>G19-H19</f>
        <v>265</v>
      </c>
      <c r="J19" s="402">
        <f t="shared" si="2"/>
        <v>-265000</v>
      </c>
      <c r="K19" s="793">
        <f t="shared" si="3"/>
        <v>-0.265</v>
      </c>
      <c r="L19" s="431">
        <v>948873</v>
      </c>
      <c r="M19" s="432">
        <v>948994</v>
      </c>
      <c r="N19" s="402">
        <f>L19-M19</f>
        <v>-121</v>
      </c>
      <c r="O19" s="402">
        <f t="shared" si="4"/>
        <v>121000</v>
      </c>
      <c r="P19" s="793">
        <f t="shared" si="5"/>
        <v>0.121</v>
      </c>
      <c r="Q19" s="391"/>
    </row>
    <row r="20" spans="1:17" s="714" customFormat="1" ht="22.5" customHeight="1">
      <c r="A20" s="321">
        <v>12</v>
      </c>
      <c r="B20" s="382" t="s">
        <v>17</v>
      </c>
      <c r="C20" s="383">
        <v>5100234</v>
      </c>
      <c r="D20" s="148" t="s">
        <v>12</v>
      </c>
      <c r="E20" s="115" t="s">
        <v>354</v>
      </c>
      <c r="F20" s="394">
        <v>-1000</v>
      </c>
      <c r="G20" s="434">
        <v>160</v>
      </c>
      <c r="H20" s="435">
        <v>68</v>
      </c>
      <c r="I20" s="399">
        <f>G20-H20</f>
        <v>92</v>
      </c>
      <c r="J20" s="399">
        <f t="shared" si="2"/>
        <v>-92000</v>
      </c>
      <c r="K20" s="794">
        <f t="shared" si="3"/>
        <v>-0.092</v>
      </c>
      <c r="L20" s="434">
        <v>996536</v>
      </c>
      <c r="M20" s="435">
        <v>996617</v>
      </c>
      <c r="N20" s="399">
        <f>L20-M20</f>
        <v>-81</v>
      </c>
      <c r="O20" s="399">
        <f t="shared" si="4"/>
        <v>81000</v>
      </c>
      <c r="P20" s="794">
        <f t="shared" si="5"/>
        <v>0.081</v>
      </c>
      <c r="Q20" s="760"/>
    </row>
    <row r="21" spans="1:17" ht="22.5" customHeight="1">
      <c r="A21" s="321">
        <v>13</v>
      </c>
      <c r="B21" s="382" t="s">
        <v>168</v>
      </c>
      <c r="C21" s="383">
        <v>4864976</v>
      </c>
      <c r="D21" s="148" t="s">
        <v>12</v>
      </c>
      <c r="E21" s="115" t="s">
        <v>354</v>
      </c>
      <c r="F21" s="394">
        <v>-1000</v>
      </c>
      <c r="G21" s="431">
        <v>992672</v>
      </c>
      <c r="H21" s="432">
        <v>992553</v>
      </c>
      <c r="I21" s="402">
        <f>G21-H21</f>
        <v>119</v>
      </c>
      <c r="J21" s="402">
        <f t="shared" si="2"/>
        <v>-119000</v>
      </c>
      <c r="K21" s="793">
        <f t="shared" si="3"/>
        <v>-0.119</v>
      </c>
      <c r="L21" s="431">
        <v>946096</v>
      </c>
      <c r="M21" s="432">
        <v>946175</v>
      </c>
      <c r="N21" s="402">
        <f>L21-M21</f>
        <v>-79</v>
      </c>
      <c r="O21" s="402">
        <f t="shared" si="4"/>
        <v>79000</v>
      </c>
      <c r="P21" s="793">
        <f t="shared" si="5"/>
        <v>0.079</v>
      </c>
      <c r="Q21" s="391"/>
    </row>
    <row r="22" spans="1:17" ht="22.5" customHeight="1">
      <c r="A22" s="321"/>
      <c r="B22" s="384" t="s">
        <v>169</v>
      </c>
      <c r="C22" s="383"/>
      <c r="D22" s="148"/>
      <c r="E22" s="148"/>
      <c r="F22" s="394"/>
      <c r="G22" s="603"/>
      <c r="H22" s="602"/>
      <c r="I22" s="402"/>
      <c r="J22" s="402"/>
      <c r="K22" s="793"/>
      <c r="L22" s="403"/>
      <c r="M22" s="402"/>
      <c r="N22" s="402"/>
      <c r="O22" s="402"/>
      <c r="P22" s="793"/>
      <c r="Q22" s="391"/>
    </row>
    <row r="23" spans="1:17" ht="22.5" customHeight="1">
      <c r="A23" s="321">
        <v>14</v>
      </c>
      <c r="B23" s="382" t="s">
        <v>15</v>
      </c>
      <c r="C23" s="383">
        <v>5128437</v>
      </c>
      <c r="D23" s="148" t="s">
        <v>12</v>
      </c>
      <c r="E23" s="115" t="s">
        <v>354</v>
      </c>
      <c r="F23" s="394">
        <v>-1000</v>
      </c>
      <c r="G23" s="431">
        <v>987188</v>
      </c>
      <c r="H23" s="432">
        <v>987201</v>
      </c>
      <c r="I23" s="402">
        <f>G23-H23</f>
        <v>-13</v>
      </c>
      <c r="J23" s="402">
        <f t="shared" si="2"/>
        <v>13000</v>
      </c>
      <c r="K23" s="793">
        <f t="shared" si="3"/>
        <v>0.013</v>
      </c>
      <c r="L23" s="431">
        <v>973271</v>
      </c>
      <c r="M23" s="432">
        <v>973654</v>
      </c>
      <c r="N23" s="402">
        <f>L23-M23</f>
        <v>-383</v>
      </c>
      <c r="O23" s="402">
        <f t="shared" si="4"/>
        <v>383000</v>
      </c>
      <c r="P23" s="793">
        <f t="shared" si="5"/>
        <v>0.383</v>
      </c>
      <c r="Q23" s="678"/>
    </row>
    <row r="24" spans="1:17" ht="22.5" customHeight="1">
      <c r="A24" s="321">
        <v>15</v>
      </c>
      <c r="B24" s="382" t="s">
        <v>16</v>
      </c>
      <c r="C24" s="383">
        <v>5128439</v>
      </c>
      <c r="D24" s="148" t="s">
        <v>12</v>
      </c>
      <c r="E24" s="115" t="s">
        <v>354</v>
      </c>
      <c r="F24" s="394">
        <v>-1000</v>
      </c>
      <c r="G24" s="431">
        <v>25053</v>
      </c>
      <c r="H24" s="432">
        <v>25054</v>
      </c>
      <c r="I24" s="402">
        <f>G24-H24</f>
        <v>-1</v>
      </c>
      <c r="J24" s="402">
        <f t="shared" si="2"/>
        <v>1000</v>
      </c>
      <c r="K24" s="793">
        <f t="shared" si="3"/>
        <v>0.001</v>
      </c>
      <c r="L24" s="431">
        <v>983760</v>
      </c>
      <c r="M24" s="432">
        <v>983891</v>
      </c>
      <c r="N24" s="402">
        <f>L24-M24</f>
        <v>-131</v>
      </c>
      <c r="O24" s="402">
        <f t="shared" si="4"/>
        <v>131000</v>
      </c>
      <c r="P24" s="793">
        <f t="shared" si="5"/>
        <v>0.131</v>
      </c>
      <c r="Q24" s="678"/>
    </row>
    <row r="25" spans="1:17" ht="22.5" customHeight="1">
      <c r="A25" s="321">
        <v>16</v>
      </c>
      <c r="B25" s="382" t="s">
        <v>17</v>
      </c>
      <c r="C25" s="383">
        <v>5128460</v>
      </c>
      <c r="D25" s="148" t="s">
        <v>12</v>
      </c>
      <c r="E25" s="115" t="s">
        <v>354</v>
      </c>
      <c r="F25" s="394">
        <v>-1000</v>
      </c>
      <c r="G25" s="431">
        <v>24939</v>
      </c>
      <c r="H25" s="432">
        <v>24959</v>
      </c>
      <c r="I25" s="402">
        <f>G25-H25</f>
        <v>-20</v>
      </c>
      <c r="J25" s="402">
        <f>$F25*I25</f>
        <v>20000</v>
      </c>
      <c r="K25" s="793">
        <f>J25/1000000</f>
        <v>0.02</v>
      </c>
      <c r="L25" s="431">
        <v>995961</v>
      </c>
      <c r="M25" s="432">
        <v>996380</v>
      </c>
      <c r="N25" s="402">
        <f>L25-M25</f>
        <v>-419</v>
      </c>
      <c r="O25" s="402">
        <f>$F25*N25</f>
        <v>419000</v>
      </c>
      <c r="P25" s="793">
        <f>O25/1000000</f>
        <v>0.419</v>
      </c>
      <c r="Q25" s="678"/>
    </row>
    <row r="26" spans="1:17" ht="22.5" customHeight="1">
      <c r="A26" s="321"/>
      <c r="B26" s="349" t="s">
        <v>170</v>
      </c>
      <c r="C26" s="383"/>
      <c r="D26" s="103"/>
      <c r="E26" s="103"/>
      <c r="F26" s="394"/>
      <c r="G26" s="603"/>
      <c r="H26" s="602"/>
      <c r="I26" s="402"/>
      <c r="J26" s="402"/>
      <c r="K26" s="793"/>
      <c r="L26" s="403"/>
      <c r="M26" s="402"/>
      <c r="N26" s="402"/>
      <c r="O26" s="402"/>
      <c r="P26" s="793"/>
      <c r="Q26" s="391"/>
    </row>
    <row r="27" spans="1:17" s="714" customFormat="1" ht="22.5" customHeight="1">
      <c r="A27" s="321">
        <v>17</v>
      </c>
      <c r="B27" s="382" t="s">
        <v>15</v>
      </c>
      <c r="C27" s="383">
        <v>4865009</v>
      </c>
      <c r="D27" s="148" t="s">
        <v>12</v>
      </c>
      <c r="E27" s="115" t="s">
        <v>354</v>
      </c>
      <c r="F27" s="394">
        <v>-1000</v>
      </c>
      <c r="G27" s="434">
        <v>48014</v>
      </c>
      <c r="H27" s="435">
        <v>45019</v>
      </c>
      <c r="I27" s="399">
        <f>G27-H27</f>
        <v>2995</v>
      </c>
      <c r="J27" s="399">
        <f t="shared" si="2"/>
        <v>-2995000</v>
      </c>
      <c r="K27" s="794">
        <f t="shared" si="3"/>
        <v>-2.995</v>
      </c>
      <c r="L27" s="434">
        <v>13543</v>
      </c>
      <c r="M27" s="435">
        <v>13555</v>
      </c>
      <c r="N27" s="399">
        <f>L27-M27</f>
        <v>-12</v>
      </c>
      <c r="O27" s="399">
        <f t="shared" si="4"/>
        <v>12000</v>
      </c>
      <c r="P27" s="794">
        <f t="shared" si="5"/>
        <v>0.012</v>
      </c>
      <c r="Q27" s="734" t="s">
        <v>425</v>
      </c>
    </row>
    <row r="28" spans="1:17" ht="22.5" customHeight="1">
      <c r="A28" s="321">
        <v>18</v>
      </c>
      <c r="B28" s="382" t="s">
        <v>16</v>
      </c>
      <c r="C28" s="383">
        <v>4864970</v>
      </c>
      <c r="D28" s="148" t="s">
        <v>12</v>
      </c>
      <c r="E28" s="115" t="s">
        <v>354</v>
      </c>
      <c r="F28" s="394">
        <v>-1000</v>
      </c>
      <c r="G28" s="431">
        <v>7177</v>
      </c>
      <c r="H28" s="432">
        <v>7168</v>
      </c>
      <c r="I28" s="402">
        <f>G28-H28</f>
        <v>9</v>
      </c>
      <c r="J28" s="402">
        <f t="shared" si="2"/>
        <v>-9000</v>
      </c>
      <c r="K28" s="793">
        <f t="shared" si="3"/>
        <v>-0.009</v>
      </c>
      <c r="L28" s="431">
        <v>997309</v>
      </c>
      <c r="M28" s="432">
        <v>997784</v>
      </c>
      <c r="N28" s="402">
        <f>L28-M28</f>
        <v>-475</v>
      </c>
      <c r="O28" s="402">
        <f t="shared" si="4"/>
        <v>475000</v>
      </c>
      <c r="P28" s="793">
        <f t="shared" si="5"/>
        <v>0.475</v>
      </c>
      <c r="Q28" s="391"/>
    </row>
    <row r="29" spans="1:17" ht="22.5" customHeight="1">
      <c r="A29" s="321">
        <v>19</v>
      </c>
      <c r="B29" s="382" t="s">
        <v>17</v>
      </c>
      <c r="C29" s="383">
        <v>4864971</v>
      </c>
      <c r="D29" s="148" t="s">
        <v>12</v>
      </c>
      <c r="E29" s="115" t="s">
        <v>354</v>
      </c>
      <c r="F29" s="394">
        <v>-1000</v>
      </c>
      <c r="G29" s="431">
        <v>25144</v>
      </c>
      <c r="H29" s="432">
        <v>22356</v>
      </c>
      <c r="I29" s="402">
        <f>G29-H29</f>
        <v>2788</v>
      </c>
      <c r="J29" s="402">
        <f t="shared" si="2"/>
        <v>-2788000</v>
      </c>
      <c r="K29" s="793">
        <f t="shared" si="3"/>
        <v>-2.788</v>
      </c>
      <c r="L29" s="431">
        <v>3330</v>
      </c>
      <c r="M29" s="432">
        <v>3346</v>
      </c>
      <c r="N29" s="402">
        <f>L29-M29</f>
        <v>-16</v>
      </c>
      <c r="O29" s="402">
        <f t="shared" si="4"/>
        <v>16000</v>
      </c>
      <c r="P29" s="793">
        <f t="shared" si="5"/>
        <v>0.016</v>
      </c>
      <c r="Q29" s="391"/>
    </row>
    <row r="30" spans="1:17" ht="22.5" customHeight="1">
      <c r="A30" s="321">
        <v>20</v>
      </c>
      <c r="B30" s="351" t="s">
        <v>168</v>
      </c>
      <c r="C30" s="383">
        <v>4864995</v>
      </c>
      <c r="D30" s="103" t="s">
        <v>12</v>
      </c>
      <c r="E30" s="115" t="s">
        <v>354</v>
      </c>
      <c r="F30" s="394">
        <v>-1000</v>
      </c>
      <c r="G30" s="431">
        <v>5327</v>
      </c>
      <c r="H30" s="432">
        <v>5221</v>
      </c>
      <c r="I30" s="402">
        <f>G30-H30</f>
        <v>106</v>
      </c>
      <c r="J30" s="402">
        <f t="shared" si="2"/>
        <v>-106000</v>
      </c>
      <c r="K30" s="793">
        <f t="shared" si="3"/>
        <v>-0.106</v>
      </c>
      <c r="L30" s="431">
        <v>999150</v>
      </c>
      <c r="M30" s="432">
        <v>999280</v>
      </c>
      <c r="N30" s="402">
        <f>L30-M30</f>
        <v>-130</v>
      </c>
      <c r="O30" s="402">
        <f t="shared" si="4"/>
        <v>130000</v>
      </c>
      <c r="P30" s="793">
        <f t="shared" si="5"/>
        <v>0.13</v>
      </c>
      <c r="Q30" s="739"/>
    </row>
    <row r="31" spans="1:17" ht="22.5" customHeight="1">
      <c r="A31" s="321"/>
      <c r="B31" s="384" t="s">
        <v>171</v>
      </c>
      <c r="C31" s="383"/>
      <c r="D31" s="148"/>
      <c r="E31" s="148"/>
      <c r="F31" s="394"/>
      <c r="G31" s="603"/>
      <c r="H31" s="602"/>
      <c r="I31" s="402"/>
      <c r="J31" s="402"/>
      <c r="K31" s="793"/>
      <c r="L31" s="403"/>
      <c r="M31" s="402"/>
      <c r="N31" s="402"/>
      <c r="O31" s="402"/>
      <c r="P31" s="793"/>
      <c r="Q31" s="391"/>
    </row>
    <row r="32" spans="1:17" ht="22.5" customHeight="1">
      <c r="A32" s="321"/>
      <c r="B32" s="384" t="s">
        <v>41</v>
      </c>
      <c r="C32" s="383"/>
      <c r="D32" s="148"/>
      <c r="E32" s="148"/>
      <c r="F32" s="394"/>
      <c r="G32" s="603"/>
      <c r="H32" s="602"/>
      <c r="I32" s="402"/>
      <c r="J32" s="402"/>
      <c r="K32" s="793"/>
      <c r="L32" s="403"/>
      <c r="M32" s="402"/>
      <c r="N32" s="402"/>
      <c r="O32" s="402"/>
      <c r="P32" s="793"/>
      <c r="Q32" s="391"/>
    </row>
    <row r="33" spans="1:17" ht="22.5" customHeight="1">
      <c r="A33" s="321">
        <v>21</v>
      </c>
      <c r="B33" s="382" t="s">
        <v>172</v>
      </c>
      <c r="C33" s="383">
        <v>4864955</v>
      </c>
      <c r="D33" s="148" t="s">
        <v>12</v>
      </c>
      <c r="E33" s="115" t="s">
        <v>354</v>
      </c>
      <c r="F33" s="394">
        <v>1000</v>
      </c>
      <c r="G33" s="431">
        <v>10526</v>
      </c>
      <c r="H33" s="432">
        <v>10526</v>
      </c>
      <c r="I33" s="402">
        <f>G33-H33</f>
        <v>0</v>
      </c>
      <c r="J33" s="402">
        <f t="shared" si="2"/>
        <v>0</v>
      </c>
      <c r="K33" s="793">
        <f t="shared" si="3"/>
        <v>0</v>
      </c>
      <c r="L33" s="431">
        <v>7591</v>
      </c>
      <c r="M33" s="432">
        <v>7579</v>
      </c>
      <c r="N33" s="402">
        <f>L33-M33</f>
        <v>12</v>
      </c>
      <c r="O33" s="402">
        <f t="shared" si="4"/>
        <v>12000</v>
      </c>
      <c r="P33" s="793">
        <f t="shared" si="5"/>
        <v>0.012</v>
      </c>
      <c r="Q33" s="391"/>
    </row>
    <row r="34" spans="1:17" ht="22.5" customHeight="1">
      <c r="A34" s="321"/>
      <c r="B34" s="349" t="s">
        <v>173</v>
      </c>
      <c r="C34" s="383"/>
      <c r="D34" s="103"/>
      <c r="E34" s="103"/>
      <c r="F34" s="394"/>
      <c r="G34" s="603"/>
      <c r="H34" s="602"/>
      <c r="I34" s="402"/>
      <c r="J34" s="402"/>
      <c r="K34" s="793"/>
      <c r="L34" s="403"/>
      <c r="M34" s="402"/>
      <c r="N34" s="402"/>
      <c r="O34" s="402"/>
      <c r="P34" s="793"/>
      <c r="Q34" s="391"/>
    </row>
    <row r="35" spans="1:17" ht="22.5" customHeight="1">
      <c r="A35" s="321">
        <v>22</v>
      </c>
      <c r="B35" s="351" t="s">
        <v>15</v>
      </c>
      <c r="C35" s="383">
        <v>5100231</v>
      </c>
      <c r="D35" s="103" t="s">
        <v>12</v>
      </c>
      <c r="E35" s="115" t="s">
        <v>354</v>
      </c>
      <c r="F35" s="394">
        <v>-1000</v>
      </c>
      <c r="G35" s="431">
        <v>998578</v>
      </c>
      <c r="H35" s="432">
        <v>999025</v>
      </c>
      <c r="I35" s="402">
        <f>G35-H35</f>
        <v>-447</v>
      </c>
      <c r="J35" s="402">
        <f>$F35*I35</f>
        <v>447000</v>
      </c>
      <c r="K35" s="793">
        <f>J35/1000000</f>
        <v>0.447</v>
      </c>
      <c r="L35" s="431">
        <v>987394</v>
      </c>
      <c r="M35" s="432">
        <v>989792</v>
      </c>
      <c r="N35" s="402">
        <f>L35-M35</f>
        <v>-2398</v>
      </c>
      <c r="O35" s="402">
        <f>$F35*N35</f>
        <v>2398000</v>
      </c>
      <c r="P35" s="793">
        <f>O35/1000000</f>
        <v>2.398</v>
      </c>
      <c r="Q35" s="391"/>
    </row>
    <row r="36" spans="1:17" ht="22.5" customHeight="1">
      <c r="A36" s="321">
        <v>23</v>
      </c>
      <c r="B36" s="382" t="s">
        <v>16</v>
      </c>
      <c r="C36" s="383">
        <v>4864909</v>
      </c>
      <c r="D36" s="148" t="s">
        <v>12</v>
      </c>
      <c r="E36" s="115" t="s">
        <v>354</v>
      </c>
      <c r="F36" s="394">
        <v>-1000</v>
      </c>
      <c r="G36" s="431">
        <v>953210</v>
      </c>
      <c r="H36" s="432">
        <v>953332</v>
      </c>
      <c r="I36" s="402">
        <f>G36-H36</f>
        <v>-122</v>
      </c>
      <c r="J36" s="402">
        <f t="shared" si="2"/>
        <v>122000</v>
      </c>
      <c r="K36" s="793">
        <f t="shared" si="3"/>
        <v>0.122</v>
      </c>
      <c r="L36" s="431">
        <v>843925</v>
      </c>
      <c r="M36" s="432">
        <v>845680</v>
      </c>
      <c r="N36" s="402">
        <f>L36-M36</f>
        <v>-1755</v>
      </c>
      <c r="O36" s="402">
        <f t="shared" si="4"/>
        <v>1755000</v>
      </c>
      <c r="P36" s="793">
        <f t="shared" si="5"/>
        <v>1.755</v>
      </c>
      <c r="Q36" s="391"/>
    </row>
    <row r="37" spans="1:17" ht="22.5" customHeight="1">
      <c r="A37" s="321"/>
      <c r="B37" s="384" t="s">
        <v>174</v>
      </c>
      <c r="C37" s="383"/>
      <c r="D37" s="148"/>
      <c r="E37" s="148"/>
      <c r="F37" s="392"/>
      <c r="G37" s="603"/>
      <c r="H37" s="602"/>
      <c r="I37" s="402"/>
      <c r="J37" s="402"/>
      <c r="K37" s="793"/>
      <c r="L37" s="403"/>
      <c r="M37" s="402"/>
      <c r="N37" s="402"/>
      <c r="O37" s="402"/>
      <c r="P37" s="793"/>
      <c r="Q37" s="391"/>
    </row>
    <row r="38" spans="1:17" ht="22.5" customHeight="1">
      <c r="A38" s="321">
        <v>24</v>
      </c>
      <c r="B38" s="382" t="s">
        <v>130</v>
      </c>
      <c r="C38" s="383">
        <v>4864964</v>
      </c>
      <c r="D38" s="148" t="s">
        <v>12</v>
      </c>
      <c r="E38" s="115" t="s">
        <v>354</v>
      </c>
      <c r="F38" s="394">
        <v>-1000</v>
      </c>
      <c r="G38" s="431">
        <v>999375</v>
      </c>
      <c r="H38" s="432">
        <v>999444</v>
      </c>
      <c r="I38" s="402">
        <f aca="true" t="shared" si="6" ref="I38:I43">G38-H38</f>
        <v>-69</v>
      </c>
      <c r="J38" s="402">
        <f t="shared" si="2"/>
        <v>69000</v>
      </c>
      <c r="K38" s="793">
        <f t="shared" si="3"/>
        <v>0.069</v>
      </c>
      <c r="L38" s="431">
        <v>968037</v>
      </c>
      <c r="M38" s="432">
        <v>968454</v>
      </c>
      <c r="N38" s="402">
        <f aca="true" t="shared" si="7" ref="N38:N43">L38-M38</f>
        <v>-417</v>
      </c>
      <c r="O38" s="402">
        <f t="shared" si="4"/>
        <v>417000</v>
      </c>
      <c r="P38" s="793">
        <f t="shared" si="5"/>
        <v>0.417</v>
      </c>
      <c r="Q38" s="391"/>
    </row>
    <row r="39" spans="1:17" ht="22.5" customHeight="1">
      <c r="A39" s="321">
        <v>25</v>
      </c>
      <c r="B39" s="382" t="s">
        <v>131</v>
      </c>
      <c r="C39" s="383">
        <v>4864965</v>
      </c>
      <c r="D39" s="148" t="s">
        <v>12</v>
      </c>
      <c r="E39" s="115" t="s">
        <v>354</v>
      </c>
      <c r="F39" s="394">
        <v>-1000</v>
      </c>
      <c r="G39" s="431">
        <v>995272</v>
      </c>
      <c r="H39" s="432">
        <v>995319</v>
      </c>
      <c r="I39" s="402">
        <f t="shared" si="6"/>
        <v>-47</v>
      </c>
      <c r="J39" s="402">
        <f t="shared" si="2"/>
        <v>47000</v>
      </c>
      <c r="K39" s="793">
        <f t="shared" si="3"/>
        <v>0.047</v>
      </c>
      <c r="L39" s="431">
        <v>947919</v>
      </c>
      <c r="M39" s="432">
        <v>948744</v>
      </c>
      <c r="N39" s="402">
        <f t="shared" si="7"/>
        <v>-825</v>
      </c>
      <c r="O39" s="402">
        <f t="shared" si="4"/>
        <v>825000</v>
      </c>
      <c r="P39" s="793">
        <f t="shared" si="5"/>
        <v>0.825</v>
      </c>
      <c r="Q39" s="391"/>
    </row>
    <row r="40" spans="1:17" s="714" customFormat="1" ht="22.5" customHeight="1">
      <c r="A40" s="321">
        <v>26</v>
      </c>
      <c r="B40" s="382" t="s">
        <v>175</v>
      </c>
      <c r="C40" s="383">
        <v>4864890</v>
      </c>
      <c r="D40" s="148" t="s">
        <v>12</v>
      </c>
      <c r="E40" s="115" t="s">
        <v>354</v>
      </c>
      <c r="F40" s="394">
        <v>-1000</v>
      </c>
      <c r="G40" s="434">
        <v>995596</v>
      </c>
      <c r="H40" s="435">
        <v>995596</v>
      </c>
      <c r="I40" s="399">
        <f t="shared" si="6"/>
        <v>0</v>
      </c>
      <c r="J40" s="399">
        <f t="shared" si="2"/>
        <v>0</v>
      </c>
      <c r="K40" s="794">
        <f t="shared" si="3"/>
        <v>0</v>
      </c>
      <c r="L40" s="434">
        <v>956880</v>
      </c>
      <c r="M40" s="435">
        <v>956880</v>
      </c>
      <c r="N40" s="399">
        <f t="shared" si="7"/>
        <v>0</v>
      </c>
      <c r="O40" s="399">
        <f t="shared" si="4"/>
        <v>0</v>
      </c>
      <c r="P40" s="794">
        <f t="shared" si="5"/>
        <v>0</v>
      </c>
      <c r="Q40" s="760"/>
    </row>
    <row r="41" spans="1:17" s="714" customFormat="1" ht="22.5" customHeight="1">
      <c r="A41" s="321">
        <v>27</v>
      </c>
      <c r="B41" s="351" t="s">
        <v>176</v>
      </c>
      <c r="C41" s="383">
        <v>4864933</v>
      </c>
      <c r="D41" s="103" t="s">
        <v>12</v>
      </c>
      <c r="E41" s="115" t="s">
        <v>354</v>
      </c>
      <c r="F41" s="394">
        <v>-1000</v>
      </c>
      <c r="G41" s="434">
        <v>6157</v>
      </c>
      <c r="H41" s="435">
        <v>8136</v>
      </c>
      <c r="I41" s="399">
        <f t="shared" si="6"/>
        <v>-1979</v>
      </c>
      <c r="J41" s="399">
        <f t="shared" si="2"/>
        <v>1979000</v>
      </c>
      <c r="K41" s="794">
        <f t="shared" si="3"/>
        <v>1.979</v>
      </c>
      <c r="L41" s="434">
        <v>39247</v>
      </c>
      <c r="M41" s="435">
        <v>39298</v>
      </c>
      <c r="N41" s="399">
        <f t="shared" si="7"/>
        <v>-51</v>
      </c>
      <c r="O41" s="399">
        <f t="shared" si="4"/>
        <v>51000</v>
      </c>
      <c r="P41" s="794">
        <f t="shared" si="5"/>
        <v>0.051</v>
      </c>
      <c r="Q41" s="760"/>
    </row>
    <row r="42" spans="1:17" s="714" customFormat="1" ht="22.5" customHeight="1">
      <c r="A42" s="321">
        <v>28</v>
      </c>
      <c r="B42" s="382" t="s">
        <v>177</v>
      </c>
      <c r="C42" s="383">
        <v>4864904</v>
      </c>
      <c r="D42" s="148" t="s">
        <v>12</v>
      </c>
      <c r="E42" s="115" t="s">
        <v>354</v>
      </c>
      <c r="F42" s="394">
        <v>-1000</v>
      </c>
      <c r="G42" s="434">
        <v>999791</v>
      </c>
      <c r="H42" s="435">
        <v>999954</v>
      </c>
      <c r="I42" s="399">
        <f>G42-H42</f>
        <v>-163</v>
      </c>
      <c r="J42" s="399">
        <f>$F42*I42</f>
        <v>163000</v>
      </c>
      <c r="K42" s="794">
        <f>J42/1000000</f>
        <v>0.163</v>
      </c>
      <c r="L42" s="434">
        <v>999098</v>
      </c>
      <c r="M42" s="435">
        <v>999181</v>
      </c>
      <c r="N42" s="399">
        <f>L42-M42</f>
        <v>-83</v>
      </c>
      <c r="O42" s="399">
        <f>$F42*N42</f>
        <v>83000</v>
      </c>
      <c r="P42" s="794">
        <f>O42/1000000</f>
        <v>0.083</v>
      </c>
      <c r="Q42" s="760"/>
    </row>
    <row r="43" spans="1:17" ht="22.5" customHeight="1" thickBot="1">
      <c r="A43" s="321">
        <v>29</v>
      </c>
      <c r="B43" s="382" t="s">
        <v>178</v>
      </c>
      <c r="C43" s="383">
        <v>4864907</v>
      </c>
      <c r="D43" s="148" t="s">
        <v>12</v>
      </c>
      <c r="E43" s="115" t="s">
        <v>354</v>
      </c>
      <c r="F43" s="565">
        <v>-1000</v>
      </c>
      <c r="G43" s="431">
        <v>996963</v>
      </c>
      <c r="H43" s="432">
        <v>997038</v>
      </c>
      <c r="I43" s="402">
        <f t="shared" si="6"/>
        <v>-75</v>
      </c>
      <c r="J43" s="402">
        <f t="shared" si="2"/>
        <v>75000</v>
      </c>
      <c r="K43" s="793">
        <f t="shared" si="3"/>
        <v>0.075</v>
      </c>
      <c r="L43" s="431">
        <v>867069</v>
      </c>
      <c r="M43" s="432">
        <v>867286</v>
      </c>
      <c r="N43" s="402">
        <f t="shared" si="7"/>
        <v>-217</v>
      </c>
      <c r="O43" s="402">
        <f t="shared" si="4"/>
        <v>217000</v>
      </c>
      <c r="P43" s="793">
        <f t="shared" si="5"/>
        <v>0.217</v>
      </c>
      <c r="Q43" s="391"/>
    </row>
    <row r="44" spans="1:17" ht="18" customHeight="1" thickTop="1">
      <c r="A44" s="348"/>
      <c r="B44" s="385"/>
      <c r="C44" s="386"/>
      <c r="D44" s="306"/>
      <c r="E44" s="307"/>
      <c r="F44" s="394"/>
      <c r="G44" s="604"/>
      <c r="H44" s="605"/>
      <c r="I44" s="407"/>
      <c r="J44" s="407"/>
      <c r="K44" s="806"/>
      <c r="L44" s="407"/>
      <c r="M44" s="408"/>
      <c r="N44" s="407"/>
      <c r="O44" s="407"/>
      <c r="P44" s="806"/>
      <c r="Q44" s="25"/>
    </row>
    <row r="45" spans="1:17" ht="18" customHeight="1" thickBot="1">
      <c r="A45" s="517" t="s">
        <v>343</v>
      </c>
      <c r="B45" s="387"/>
      <c r="C45" s="388"/>
      <c r="D45" s="308"/>
      <c r="E45" s="309"/>
      <c r="F45" s="394"/>
      <c r="G45" s="606"/>
      <c r="H45" s="607"/>
      <c r="I45" s="411"/>
      <c r="J45" s="411"/>
      <c r="K45" s="807"/>
      <c r="L45" s="411"/>
      <c r="M45" s="412"/>
      <c r="N45" s="411"/>
      <c r="O45" s="411"/>
      <c r="P45" s="816" t="str">
        <f>NDPL!$Q$1</f>
        <v>SEPTEMBER-2014</v>
      </c>
      <c r="Q45" s="526"/>
    </row>
    <row r="46" spans="1:17" ht="21" customHeight="1" thickTop="1">
      <c r="A46" s="346"/>
      <c r="B46" s="349" t="s">
        <v>179</v>
      </c>
      <c r="C46" s="383"/>
      <c r="D46" s="103"/>
      <c r="E46" s="103"/>
      <c r="F46" s="566"/>
      <c r="G46" s="603"/>
      <c r="H46" s="602"/>
      <c r="I46" s="402"/>
      <c r="J46" s="402"/>
      <c r="K46" s="793"/>
      <c r="L46" s="403"/>
      <c r="M46" s="402"/>
      <c r="N46" s="402"/>
      <c r="O46" s="402"/>
      <c r="P46" s="793"/>
      <c r="Q46" s="176"/>
    </row>
    <row r="47" spans="1:17" ht="21" customHeight="1">
      <c r="A47" s="321">
        <v>30</v>
      </c>
      <c r="B47" s="382" t="s">
        <v>15</v>
      </c>
      <c r="C47" s="383">
        <v>4864988</v>
      </c>
      <c r="D47" s="148" t="s">
        <v>12</v>
      </c>
      <c r="E47" s="115" t="s">
        <v>354</v>
      </c>
      <c r="F47" s="394">
        <v>-1000</v>
      </c>
      <c r="G47" s="431">
        <v>996865</v>
      </c>
      <c r="H47" s="432">
        <v>996443</v>
      </c>
      <c r="I47" s="402">
        <f>G47-H47</f>
        <v>422</v>
      </c>
      <c r="J47" s="402">
        <f t="shared" si="2"/>
        <v>-422000</v>
      </c>
      <c r="K47" s="793">
        <f t="shared" si="3"/>
        <v>-0.422</v>
      </c>
      <c r="L47" s="431">
        <v>972471</v>
      </c>
      <c r="M47" s="432">
        <v>972496</v>
      </c>
      <c r="N47" s="402">
        <f>L47-M47</f>
        <v>-25</v>
      </c>
      <c r="O47" s="402">
        <f t="shared" si="4"/>
        <v>25000</v>
      </c>
      <c r="P47" s="793">
        <f t="shared" si="5"/>
        <v>0.025</v>
      </c>
      <c r="Q47" s="176"/>
    </row>
    <row r="48" spans="1:17" ht="21" customHeight="1">
      <c r="A48" s="321">
        <v>31</v>
      </c>
      <c r="B48" s="382" t="s">
        <v>16</v>
      </c>
      <c r="C48" s="383">
        <v>4864989</v>
      </c>
      <c r="D48" s="148" t="s">
        <v>12</v>
      </c>
      <c r="E48" s="115" t="s">
        <v>354</v>
      </c>
      <c r="F48" s="394">
        <v>-1000</v>
      </c>
      <c r="G48" s="431">
        <v>997989</v>
      </c>
      <c r="H48" s="432">
        <v>997780</v>
      </c>
      <c r="I48" s="402">
        <f>G48-H48</f>
        <v>209</v>
      </c>
      <c r="J48" s="402">
        <f t="shared" si="2"/>
        <v>-209000</v>
      </c>
      <c r="K48" s="793">
        <f t="shared" si="3"/>
        <v>-0.209</v>
      </c>
      <c r="L48" s="431">
        <v>989084</v>
      </c>
      <c r="M48" s="432">
        <v>989127</v>
      </c>
      <c r="N48" s="402">
        <f>L48-M48</f>
        <v>-43</v>
      </c>
      <c r="O48" s="402">
        <f t="shared" si="4"/>
        <v>43000</v>
      </c>
      <c r="P48" s="793">
        <f t="shared" si="5"/>
        <v>0.043</v>
      </c>
      <c r="Q48" s="176"/>
    </row>
    <row r="49" spans="1:17" ht="21" customHeight="1">
      <c r="A49" s="321">
        <v>32</v>
      </c>
      <c r="B49" s="382" t="s">
        <v>17</v>
      </c>
      <c r="C49" s="383">
        <v>4864979</v>
      </c>
      <c r="D49" s="148" t="s">
        <v>12</v>
      </c>
      <c r="E49" s="115" t="s">
        <v>354</v>
      </c>
      <c r="F49" s="394">
        <v>-2000</v>
      </c>
      <c r="G49" s="431">
        <v>997575</v>
      </c>
      <c r="H49" s="432">
        <v>997394</v>
      </c>
      <c r="I49" s="402">
        <f>G49-H49</f>
        <v>181</v>
      </c>
      <c r="J49" s="402">
        <f t="shared" si="2"/>
        <v>-362000</v>
      </c>
      <c r="K49" s="793">
        <f t="shared" si="3"/>
        <v>-0.362</v>
      </c>
      <c r="L49" s="431">
        <v>969830</v>
      </c>
      <c r="M49" s="432">
        <v>969884</v>
      </c>
      <c r="N49" s="402">
        <f>L49-M49</f>
        <v>-54</v>
      </c>
      <c r="O49" s="402">
        <f t="shared" si="4"/>
        <v>108000</v>
      </c>
      <c r="P49" s="793">
        <f t="shared" si="5"/>
        <v>0.108</v>
      </c>
      <c r="Q49" s="567"/>
    </row>
    <row r="50" spans="1:17" ht="21" customHeight="1">
      <c r="A50" s="321"/>
      <c r="B50" s="384" t="s">
        <v>180</v>
      </c>
      <c r="C50" s="383"/>
      <c r="D50" s="148"/>
      <c r="E50" s="148"/>
      <c r="F50" s="394"/>
      <c r="G50" s="603"/>
      <c r="H50" s="602"/>
      <c r="I50" s="402"/>
      <c r="J50" s="402"/>
      <c r="K50" s="793"/>
      <c r="L50" s="403"/>
      <c r="M50" s="402"/>
      <c r="N50" s="402"/>
      <c r="O50" s="402"/>
      <c r="P50" s="793"/>
      <c r="Q50" s="176"/>
    </row>
    <row r="51" spans="1:17" ht="21" customHeight="1">
      <c r="A51" s="321">
        <v>33</v>
      </c>
      <c r="B51" s="382" t="s">
        <v>15</v>
      </c>
      <c r="C51" s="383">
        <v>4864966</v>
      </c>
      <c r="D51" s="148" t="s">
        <v>12</v>
      </c>
      <c r="E51" s="115" t="s">
        <v>354</v>
      </c>
      <c r="F51" s="394">
        <v>-1000</v>
      </c>
      <c r="G51" s="431">
        <v>995001</v>
      </c>
      <c r="H51" s="432">
        <v>995001</v>
      </c>
      <c r="I51" s="402">
        <f>G51-H51</f>
        <v>0</v>
      </c>
      <c r="J51" s="402">
        <f t="shared" si="2"/>
        <v>0</v>
      </c>
      <c r="K51" s="793">
        <f t="shared" si="3"/>
        <v>0</v>
      </c>
      <c r="L51" s="431">
        <v>910406</v>
      </c>
      <c r="M51" s="432">
        <v>910891</v>
      </c>
      <c r="N51" s="402">
        <f>L51-M51</f>
        <v>-485</v>
      </c>
      <c r="O51" s="402">
        <f t="shared" si="4"/>
        <v>485000</v>
      </c>
      <c r="P51" s="793">
        <f t="shared" si="5"/>
        <v>0.485</v>
      </c>
      <c r="Q51" s="176"/>
    </row>
    <row r="52" spans="1:17" ht="21" customHeight="1">
      <c r="A52" s="321">
        <v>34</v>
      </c>
      <c r="B52" s="382" t="s">
        <v>16</v>
      </c>
      <c r="C52" s="383">
        <v>4864967</v>
      </c>
      <c r="D52" s="148" t="s">
        <v>12</v>
      </c>
      <c r="E52" s="115" t="s">
        <v>354</v>
      </c>
      <c r="F52" s="394">
        <v>-1000</v>
      </c>
      <c r="G52" s="431">
        <v>995067</v>
      </c>
      <c r="H52" s="432">
        <v>995069</v>
      </c>
      <c r="I52" s="402">
        <f>G52-H52</f>
        <v>-2</v>
      </c>
      <c r="J52" s="402">
        <f t="shared" si="2"/>
        <v>2000</v>
      </c>
      <c r="K52" s="793">
        <f t="shared" si="3"/>
        <v>0.002</v>
      </c>
      <c r="L52" s="431">
        <v>927917</v>
      </c>
      <c r="M52" s="432">
        <v>927917</v>
      </c>
      <c r="N52" s="402">
        <f>L52-M52</f>
        <v>0</v>
      </c>
      <c r="O52" s="402">
        <f t="shared" si="4"/>
        <v>0</v>
      </c>
      <c r="P52" s="793">
        <f t="shared" si="5"/>
        <v>0</v>
      </c>
      <c r="Q52" s="176"/>
    </row>
    <row r="53" spans="1:17" ht="21" customHeight="1">
      <c r="A53" s="321">
        <v>35</v>
      </c>
      <c r="B53" s="382" t="s">
        <v>17</v>
      </c>
      <c r="C53" s="383">
        <v>4865000</v>
      </c>
      <c r="D53" s="148" t="s">
        <v>12</v>
      </c>
      <c r="E53" s="115" t="s">
        <v>354</v>
      </c>
      <c r="F53" s="394">
        <v>-1000</v>
      </c>
      <c r="G53" s="431">
        <v>998576</v>
      </c>
      <c r="H53" s="432">
        <v>998576</v>
      </c>
      <c r="I53" s="402">
        <f>G53-H53</f>
        <v>0</v>
      </c>
      <c r="J53" s="402">
        <f t="shared" si="2"/>
        <v>0</v>
      </c>
      <c r="K53" s="793">
        <f t="shared" si="3"/>
        <v>0</v>
      </c>
      <c r="L53" s="431">
        <v>995348</v>
      </c>
      <c r="M53" s="432">
        <v>995820</v>
      </c>
      <c r="N53" s="402">
        <f>L53-M53</f>
        <v>-472</v>
      </c>
      <c r="O53" s="402">
        <f t="shared" si="4"/>
        <v>472000</v>
      </c>
      <c r="P53" s="793">
        <f t="shared" si="5"/>
        <v>0.472</v>
      </c>
      <c r="Q53" s="543"/>
    </row>
    <row r="54" spans="1:17" ht="21" customHeight="1">
      <c r="A54" s="321">
        <v>36</v>
      </c>
      <c r="B54" s="382" t="s">
        <v>168</v>
      </c>
      <c r="C54" s="383">
        <v>5128468</v>
      </c>
      <c r="D54" s="148" t="s">
        <v>12</v>
      </c>
      <c r="E54" s="115" t="s">
        <v>354</v>
      </c>
      <c r="F54" s="394">
        <v>-1000</v>
      </c>
      <c r="G54" s="434">
        <v>989763</v>
      </c>
      <c r="H54" s="435">
        <v>989763</v>
      </c>
      <c r="I54" s="399">
        <f>G54-H54</f>
        <v>0</v>
      </c>
      <c r="J54" s="399">
        <f>$F54*I54</f>
        <v>0</v>
      </c>
      <c r="K54" s="794">
        <f>J54/1000000</f>
        <v>0</v>
      </c>
      <c r="L54" s="434">
        <v>989709</v>
      </c>
      <c r="M54" s="435">
        <v>992150</v>
      </c>
      <c r="N54" s="399">
        <f>L54-M54</f>
        <v>-2441</v>
      </c>
      <c r="O54" s="399">
        <f>$F54*N54</f>
        <v>2441000</v>
      </c>
      <c r="P54" s="794">
        <f>O54/1000000</f>
        <v>2.441</v>
      </c>
      <c r="Q54" s="568"/>
    </row>
    <row r="55" spans="1:17" ht="21" customHeight="1">
      <c r="A55" s="321"/>
      <c r="B55" s="384" t="s">
        <v>121</v>
      </c>
      <c r="C55" s="383"/>
      <c r="D55" s="148"/>
      <c r="E55" s="115"/>
      <c r="F55" s="392"/>
      <c r="G55" s="603"/>
      <c r="H55" s="608"/>
      <c r="I55" s="402"/>
      <c r="J55" s="402"/>
      <c r="K55" s="793"/>
      <c r="L55" s="403"/>
      <c r="M55" s="399"/>
      <c r="N55" s="402"/>
      <c r="O55" s="402"/>
      <c r="P55" s="793"/>
      <c r="Q55" s="176"/>
    </row>
    <row r="56" spans="1:17" ht="21" customHeight="1">
      <c r="A56" s="321">
        <v>37</v>
      </c>
      <c r="B56" s="382" t="s">
        <v>376</v>
      </c>
      <c r="C56" s="383">
        <v>4864827</v>
      </c>
      <c r="D56" s="148" t="s">
        <v>12</v>
      </c>
      <c r="E56" s="115" t="s">
        <v>354</v>
      </c>
      <c r="F56" s="392">
        <v>-666.666</v>
      </c>
      <c r="G56" s="431">
        <v>974801</v>
      </c>
      <c r="H56" s="432">
        <v>976252</v>
      </c>
      <c r="I56" s="402">
        <f>G56-H56</f>
        <v>-1451</v>
      </c>
      <c r="J56" s="402">
        <f t="shared" si="2"/>
        <v>967332.366</v>
      </c>
      <c r="K56" s="793">
        <f t="shared" si="3"/>
        <v>0.967332366</v>
      </c>
      <c r="L56" s="431">
        <v>978866</v>
      </c>
      <c r="M56" s="432">
        <v>979299</v>
      </c>
      <c r="N56" s="402">
        <f>L56-M56</f>
        <v>-433</v>
      </c>
      <c r="O56" s="402">
        <f t="shared" si="4"/>
        <v>288666.378</v>
      </c>
      <c r="P56" s="793">
        <f t="shared" si="5"/>
        <v>0.288666378</v>
      </c>
      <c r="Q56" s="568"/>
    </row>
    <row r="57" spans="1:17" s="714" customFormat="1" ht="21" customHeight="1">
      <c r="A57" s="321">
        <v>38</v>
      </c>
      <c r="B57" s="382" t="s">
        <v>182</v>
      </c>
      <c r="C57" s="383">
        <v>4864952</v>
      </c>
      <c r="D57" s="148" t="s">
        <v>12</v>
      </c>
      <c r="E57" s="115" t="s">
        <v>354</v>
      </c>
      <c r="F57" s="392">
        <v>-2500</v>
      </c>
      <c r="G57" s="434">
        <v>998574</v>
      </c>
      <c r="H57" s="435">
        <v>999303</v>
      </c>
      <c r="I57" s="399">
        <f>G57-H57</f>
        <v>-729</v>
      </c>
      <c r="J57" s="399">
        <f t="shared" si="2"/>
        <v>1822500</v>
      </c>
      <c r="K57" s="794">
        <f t="shared" si="3"/>
        <v>1.8225</v>
      </c>
      <c r="L57" s="434">
        <v>501</v>
      </c>
      <c r="M57" s="435">
        <v>501</v>
      </c>
      <c r="N57" s="399">
        <f>L57-M57</f>
        <v>0</v>
      </c>
      <c r="O57" s="399">
        <f t="shared" si="4"/>
        <v>0</v>
      </c>
      <c r="P57" s="794">
        <f t="shared" si="5"/>
        <v>0</v>
      </c>
      <c r="Q57" s="724"/>
    </row>
    <row r="58" spans="1:17" ht="22.5" customHeight="1">
      <c r="A58" s="321"/>
      <c r="B58" s="384" t="s">
        <v>378</v>
      </c>
      <c r="C58" s="383"/>
      <c r="D58" s="148"/>
      <c r="E58" s="115"/>
      <c r="F58" s="392"/>
      <c r="G58" s="603"/>
      <c r="H58" s="608"/>
      <c r="I58" s="402"/>
      <c r="J58" s="402"/>
      <c r="K58" s="793"/>
      <c r="L58" s="405"/>
      <c r="M58" s="399"/>
      <c r="N58" s="402"/>
      <c r="O58" s="402"/>
      <c r="P58" s="793"/>
      <c r="Q58" s="176"/>
    </row>
    <row r="59" spans="1:17" s="714" customFormat="1" ht="21" customHeight="1">
      <c r="A59" s="321">
        <v>39</v>
      </c>
      <c r="B59" s="382" t="s">
        <v>376</v>
      </c>
      <c r="C59" s="383">
        <v>4865024</v>
      </c>
      <c r="D59" s="148" t="s">
        <v>12</v>
      </c>
      <c r="E59" s="115" t="s">
        <v>354</v>
      </c>
      <c r="F59" s="572">
        <v>-2000</v>
      </c>
      <c r="G59" s="434">
        <v>2287</v>
      </c>
      <c r="H59" s="435">
        <v>2287</v>
      </c>
      <c r="I59" s="399">
        <f>G59-H59</f>
        <v>0</v>
      </c>
      <c r="J59" s="399">
        <f t="shared" si="2"/>
        <v>0</v>
      </c>
      <c r="K59" s="794">
        <f t="shared" si="3"/>
        <v>0</v>
      </c>
      <c r="L59" s="434">
        <v>1909</v>
      </c>
      <c r="M59" s="435">
        <v>1889</v>
      </c>
      <c r="N59" s="399">
        <f>L59-M59</f>
        <v>20</v>
      </c>
      <c r="O59" s="399">
        <f t="shared" si="4"/>
        <v>-40000</v>
      </c>
      <c r="P59" s="794">
        <f t="shared" si="5"/>
        <v>-0.04</v>
      </c>
      <c r="Q59" s="724"/>
    </row>
    <row r="60" spans="1:17" ht="21" customHeight="1">
      <c r="A60" s="321">
        <v>40</v>
      </c>
      <c r="B60" s="382" t="s">
        <v>182</v>
      </c>
      <c r="C60" s="383">
        <v>4864920</v>
      </c>
      <c r="D60" s="148" t="s">
        <v>12</v>
      </c>
      <c r="E60" s="115" t="s">
        <v>354</v>
      </c>
      <c r="F60" s="572">
        <v>-2000</v>
      </c>
      <c r="G60" s="431">
        <v>999290</v>
      </c>
      <c r="H60" s="432">
        <v>999289</v>
      </c>
      <c r="I60" s="402">
        <f>G60-H60</f>
        <v>1</v>
      </c>
      <c r="J60" s="402">
        <f t="shared" si="2"/>
        <v>-2000</v>
      </c>
      <c r="K60" s="793">
        <f t="shared" si="3"/>
        <v>-0.002</v>
      </c>
      <c r="L60" s="431">
        <v>991</v>
      </c>
      <c r="M60" s="432">
        <v>975</v>
      </c>
      <c r="N60" s="402">
        <f>L60-M60</f>
        <v>16</v>
      </c>
      <c r="O60" s="402">
        <f t="shared" si="4"/>
        <v>-32000</v>
      </c>
      <c r="P60" s="793">
        <f t="shared" si="5"/>
        <v>-0.032</v>
      </c>
      <c r="Q60" s="176"/>
    </row>
    <row r="61" spans="1:17" ht="21" customHeight="1">
      <c r="A61" s="321"/>
      <c r="B61" s="681" t="s">
        <v>384</v>
      </c>
      <c r="C61" s="383"/>
      <c r="D61" s="148"/>
      <c r="E61" s="115"/>
      <c r="F61" s="572"/>
      <c r="G61" s="431"/>
      <c r="H61" s="432"/>
      <c r="I61" s="402"/>
      <c r="J61" s="402"/>
      <c r="K61" s="793"/>
      <c r="L61" s="431"/>
      <c r="M61" s="432"/>
      <c r="N61" s="402"/>
      <c r="O61" s="402"/>
      <c r="P61" s="793"/>
      <c r="Q61" s="176"/>
    </row>
    <row r="62" spans="1:17" ht="21" customHeight="1">
      <c r="A62" s="321">
        <v>41</v>
      </c>
      <c r="B62" s="382" t="s">
        <v>376</v>
      </c>
      <c r="C62" s="383">
        <v>5128414</v>
      </c>
      <c r="D62" s="148" t="s">
        <v>12</v>
      </c>
      <c r="E62" s="115" t="s">
        <v>354</v>
      </c>
      <c r="F62" s="572">
        <v>-1000</v>
      </c>
      <c r="G62" s="431">
        <v>939152</v>
      </c>
      <c r="H62" s="432">
        <v>939249</v>
      </c>
      <c r="I62" s="402">
        <f>G62-H62</f>
        <v>-97</v>
      </c>
      <c r="J62" s="402">
        <f t="shared" si="2"/>
        <v>97000</v>
      </c>
      <c r="K62" s="793">
        <f t="shared" si="3"/>
        <v>0.097</v>
      </c>
      <c r="L62" s="431">
        <v>991010</v>
      </c>
      <c r="M62" s="432">
        <v>991471</v>
      </c>
      <c r="N62" s="402">
        <f>L62-M62</f>
        <v>-461</v>
      </c>
      <c r="O62" s="402">
        <f t="shared" si="4"/>
        <v>461000</v>
      </c>
      <c r="P62" s="793">
        <f t="shared" si="5"/>
        <v>0.461</v>
      </c>
      <c r="Q62" s="176"/>
    </row>
    <row r="63" spans="1:17" ht="21" customHeight="1">
      <c r="A63" s="321">
        <v>42</v>
      </c>
      <c r="B63" s="382" t="s">
        <v>182</v>
      </c>
      <c r="C63" s="383">
        <v>5128416</v>
      </c>
      <c r="D63" s="148" t="s">
        <v>12</v>
      </c>
      <c r="E63" s="115" t="s">
        <v>354</v>
      </c>
      <c r="F63" s="572">
        <v>-1000</v>
      </c>
      <c r="G63" s="431">
        <v>949541</v>
      </c>
      <c r="H63" s="432">
        <v>949610</v>
      </c>
      <c r="I63" s="402">
        <f>G63-H63</f>
        <v>-69</v>
      </c>
      <c r="J63" s="402">
        <f t="shared" si="2"/>
        <v>69000</v>
      </c>
      <c r="K63" s="793">
        <f t="shared" si="3"/>
        <v>0.069</v>
      </c>
      <c r="L63" s="431">
        <v>994817</v>
      </c>
      <c r="M63" s="432">
        <v>996297</v>
      </c>
      <c r="N63" s="402">
        <f>L63-M63</f>
        <v>-1480</v>
      </c>
      <c r="O63" s="402">
        <f t="shared" si="4"/>
        <v>1480000</v>
      </c>
      <c r="P63" s="793">
        <f t="shared" si="5"/>
        <v>1.48</v>
      </c>
      <c r="Q63" s="176"/>
    </row>
    <row r="64" spans="1:17" ht="21" customHeight="1">
      <c r="A64" s="321"/>
      <c r="B64" s="681" t="s">
        <v>393</v>
      </c>
      <c r="C64" s="383"/>
      <c r="D64" s="148"/>
      <c r="E64" s="115"/>
      <c r="F64" s="572"/>
      <c r="G64" s="431"/>
      <c r="H64" s="432"/>
      <c r="I64" s="402"/>
      <c r="J64" s="402"/>
      <c r="K64" s="793"/>
      <c r="L64" s="431"/>
      <c r="M64" s="432"/>
      <c r="N64" s="402"/>
      <c r="O64" s="402"/>
      <c r="P64" s="793"/>
      <c r="Q64" s="176"/>
    </row>
    <row r="65" spans="1:17" s="714" customFormat="1" ht="21" customHeight="1">
      <c r="A65" s="321">
        <v>43</v>
      </c>
      <c r="B65" s="382" t="s">
        <v>394</v>
      </c>
      <c r="C65" s="383">
        <v>5100228</v>
      </c>
      <c r="D65" s="148" t="s">
        <v>12</v>
      </c>
      <c r="E65" s="115" t="s">
        <v>354</v>
      </c>
      <c r="F65" s="572">
        <v>800</v>
      </c>
      <c r="G65" s="434">
        <v>993104</v>
      </c>
      <c r="H65" s="435">
        <v>993474</v>
      </c>
      <c r="I65" s="399">
        <f>G65-H65</f>
        <v>-370</v>
      </c>
      <c r="J65" s="399">
        <f t="shared" si="2"/>
        <v>-296000</v>
      </c>
      <c r="K65" s="794">
        <f t="shared" si="3"/>
        <v>-0.296</v>
      </c>
      <c r="L65" s="434">
        <v>1407</v>
      </c>
      <c r="M65" s="435">
        <v>1442</v>
      </c>
      <c r="N65" s="399">
        <f>L65-M65</f>
        <v>-35</v>
      </c>
      <c r="O65" s="399">
        <f t="shared" si="4"/>
        <v>-28000</v>
      </c>
      <c r="P65" s="794">
        <f t="shared" si="5"/>
        <v>-0.028</v>
      </c>
      <c r="Q65" s="724"/>
    </row>
    <row r="66" spans="1:17" s="714" customFormat="1" ht="21" customHeight="1">
      <c r="A66" s="321">
        <v>44</v>
      </c>
      <c r="B66" s="469" t="s">
        <v>395</v>
      </c>
      <c r="C66" s="383">
        <v>5128441</v>
      </c>
      <c r="D66" s="148" t="s">
        <v>12</v>
      </c>
      <c r="E66" s="115" t="s">
        <v>354</v>
      </c>
      <c r="F66" s="572">
        <v>800</v>
      </c>
      <c r="G66" s="434">
        <v>26311</v>
      </c>
      <c r="H66" s="435">
        <v>25818</v>
      </c>
      <c r="I66" s="399">
        <f>G66-H66</f>
        <v>493</v>
      </c>
      <c r="J66" s="399">
        <f t="shared" si="2"/>
        <v>394400</v>
      </c>
      <c r="K66" s="794">
        <f t="shared" si="3"/>
        <v>0.3944</v>
      </c>
      <c r="L66" s="434">
        <v>1521</v>
      </c>
      <c r="M66" s="435">
        <v>1518</v>
      </c>
      <c r="N66" s="399">
        <f>L66-M66</f>
        <v>3</v>
      </c>
      <c r="O66" s="399">
        <f t="shared" si="4"/>
        <v>2400</v>
      </c>
      <c r="P66" s="794">
        <f t="shared" si="5"/>
        <v>0.0024</v>
      </c>
      <c r="Q66" s="724"/>
    </row>
    <row r="67" spans="1:17" ht="21" customHeight="1">
      <c r="A67" s="321">
        <v>45</v>
      </c>
      <c r="B67" s="382" t="s">
        <v>370</v>
      </c>
      <c r="C67" s="383">
        <v>5128443</v>
      </c>
      <c r="D67" s="148" t="s">
        <v>12</v>
      </c>
      <c r="E67" s="115" t="s">
        <v>354</v>
      </c>
      <c r="F67" s="572">
        <v>800</v>
      </c>
      <c r="G67" s="431">
        <v>930688</v>
      </c>
      <c r="H67" s="432">
        <v>931729</v>
      </c>
      <c r="I67" s="402">
        <f>G67-H67</f>
        <v>-1041</v>
      </c>
      <c r="J67" s="402">
        <f t="shared" si="2"/>
        <v>-832800</v>
      </c>
      <c r="K67" s="793">
        <f t="shared" si="3"/>
        <v>-0.8328</v>
      </c>
      <c r="L67" s="431">
        <v>999636</v>
      </c>
      <c r="M67" s="432">
        <v>999637</v>
      </c>
      <c r="N67" s="402">
        <f>L67-M67</f>
        <v>-1</v>
      </c>
      <c r="O67" s="402">
        <f t="shared" si="4"/>
        <v>-800</v>
      </c>
      <c r="P67" s="793">
        <f t="shared" si="5"/>
        <v>-0.0008</v>
      </c>
      <c r="Q67" s="176"/>
    </row>
    <row r="68" spans="1:17" s="714" customFormat="1" ht="21" customHeight="1">
      <c r="A68" s="321">
        <v>46</v>
      </c>
      <c r="B68" s="382" t="s">
        <v>398</v>
      </c>
      <c r="C68" s="383">
        <v>5128407</v>
      </c>
      <c r="D68" s="148" t="s">
        <v>12</v>
      </c>
      <c r="E68" s="115" t="s">
        <v>354</v>
      </c>
      <c r="F68" s="572">
        <v>-2000</v>
      </c>
      <c r="G68" s="434">
        <v>999430</v>
      </c>
      <c r="H68" s="435">
        <v>999430</v>
      </c>
      <c r="I68" s="399">
        <f>G68-H68</f>
        <v>0</v>
      </c>
      <c r="J68" s="399">
        <f t="shared" si="2"/>
        <v>0</v>
      </c>
      <c r="K68" s="794">
        <f t="shared" si="3"/>
        <v>0</v>
      </c>
      <c r="L68" s="434">
        <v>999958</v>
      </c>
      <c r="M68" s="435">
        <v>999958</v>
      </c>
      <c r="N68" s="399">
        <f>L68-M68</f>
        <v>0</v>
      </c>
      <c r="O68" s="399">
        <f t="shared" si="4"/>
        <v>0</v>
      </c>
      <c r="P68" s="794">
        <f t="shared" si="5"/>
        <v>0</v>
      </c>
      <c r="Q68" s="724"/>
    </row>
    <row r="69" spans="1:17" ht="21" customHeight="1">
      <c r="A69" s="321"/>
      <c r="B69" s="349" t="s">
        <v>107</v>
      </c>
      <c r="C69" s="383"/>
      <c r="D69" s="103"/>
      <c r="E69" s="103"/>
      <c r="F69" s="392"/>
      <c r="G69" s="603"/>
      <c r="H69" s="602"/>
      <c r="I69" s="402"/>
      <c r="J69" s="402"/>
      <c r="K69" s="793"/>
      <c r="L69" s="403"/>
      <c r="M69" s="402"/>
      <c r="N69" s="402"/>
      <c r="O69" s="402"/>
      <c r="P69" s="793"/>
      <c r="Q69" s="176"/>
    </row>
    <row r="70" spans="1:17" ht="21" customHeight="1">
      <c r="A70" s="321">
        <v>47</v>
      </c>
      <c r="B70" s="382" t="s">
        <v>118</v>
      </c>
      <c r="C70" s="383">
        <v>4864951</v>
      </c>
      <c r="D70" s="148" t="s">
        <v>12</v>
      </c>
      <c r="E70" s="115" t="s">
        <v>354</v>
      </c>
      <c r="F70" s="394">
        <v>1000</v>
      </c>
      <c r="G70" s="431">
        <v>992133</v>
      </c>
      <c r="H70" s="432">
        <v>992427</v>
      </c>
      <c r="I70" s="402">
        <f>G70-H70</f>
        <v>-294</v>
      </c>
      <c r="J70" s="402">
        <f t="shared" si="2"/>
        <v>-294000</v>
      </c>
      <c r="K70" s="793">
        <f t="shared" si="3"/>
        <v>-0.294</v>
      </c>
      <c r="L70" s="431">
        <v>36510</v>
      </c>
      <c r="M70" s="432">
        <v>36949</v>
      </c>
      <c r="N70" s="402">
        <f>L70-M70</f>
        <v>-439</v>
      </c>
      <c r="O70" s="402">
        <f t="shared" si="4"/>
        <v>-439000</v>
      </c>
      <c r="P70" s="793">
        <f t="shared" si="5"/>
        <v>-0.439</v>
      </c>
      <c r="Q70" s="176"/>
    </row>
    <row r="71" spans="1:17" s="756" customFormat="1" ht="21" customHeight="1">
      <c r="A71" s="321">
        <v>48</v>
      </c>
      <c r="B71" s="382" t="s">
        <v>119</v>
      </c>
      <c r="C71" s="383">
        <v>4902501</v>
      </c>
      <c r="D71" s="148" t="s">
        <v>12</v>
      </c>
      <c r="E71" s="115" t="s">
        <v>354</v>
      </c>
      <c r="F71" s="572">
        <v>1333.33</v>
      </c>
      <c r="G71" s="434">
        <v>993097</v>
      </c>
      <c r="H71" s="435">
        <v>993103</v>
      </c>
      <c r="I71" s="399">
        <f>G71-H71</f>
        <v>-6</v>
      </c>
      <c r="J71" s="399">
        <f t="shared" si="2"/>
        <v>-7999.98</v>
      </c>
      <c r="K71" s="794">
        <f t="shared" si="3"/>
        <v>-0.00799998</v>
      </c>
      <c r="L71" s="434">
        <v>998587</v>
      </c>
      <c r="M71" s="435">
        <v>998707</v>
      </c>
      <c r="N71" s="399">
        <f>L71-M71</f>
        <v>-120</v>
      </c>
      <c r="O71" s="399">
        <f t="shared" si="4"/>
        <v>-159999.59999999998</v>
      </c>
      <c r="P71" s="794">
        <f t="shared" si="5"/>
        <v>-0.15999959999999996</v>
      </c>
      <c r="Q71" s="724"/>
    </row>
    <row r="72" spans="1:17" ht="21" customHeight="1">
      <c r="A72" s="321"/>
      <c r="B72" s="384" t="s">
        <v>181</v>
      </c>
      <c r="C72" s="383"/>
      <c r="D72" s="148"/>
      <c r="E72" s="148"/>
      <c r="F72" s="394"/>
      <c r="G72" s="603"/>
      <c r="H72" s="602"/>
      <c r="I72" s="402"/>
      <c r="J72" s="402"/>
      <c r="K72" s="793"/>
      <c r="L72" s="403"/>
      <c r="M72" s="402"/>
      <c r="N72" s="402"/>
      <c r="O72" s="402"/>
      <c r="P72" s="793"/>
      <c r="Q72" s="176"/>
    </row>
    <row r="73" spans="1:17" ht="21" customHeight="1">
      <c r="A73" s="321">
        <v>49</v>
      </c>
      <c r="B73" s="382" t="s">
        <v>38</v>
      </c>
      <c r="C73" s="383">
        <v>4864990</v>
      </c>
      <c r="D73" s="148" t="s">
        <v>12</v>
      </c>
      <c r="E73" s="115" t="s">
        <v>354</v>
      </c>
      <c r="F73" s="394">
        <v>-1000</v>
      </c>
      <c r="G73" s="431">
        <v>15858</v>
      </c>
      <c r="H73" s="432">
        <v>15812</v>
      </c>
      <c r="I73" s="402">
        <f>G73-H73</f>
        <v>46</v>
      </c>
      <c r="J73" s="402">
        <f t="shared" si="2"/>
        <v>-46000</v>
      </c>
      <c r="K73" s="793">
        <f t="shared" si="3"/>
        <v>-0.046</v>
      </c>
      <c r="L73" s="431">
        <v>973864</v>
      </c>
      <c r="M73" s="432">
        <v>973882</v>
      </c>
      <c r="N73" s="402">
        <f>L73-M73</f>
        <v>-18</v>
      </c>
      <c r="O73" s="402">
        <f t="shared" si="4"/>
        <v>18000</v>
      </c>
      <c r="P73" s="793">
        <f t="shared" si="5"/>
        <v>0.018</v>
      </c>
      <c r="Q73" s="176"/>
    </row>
    <row r="74" spans="1:17" ht="21" customHeight="1">
      <c r="A74" s="321">
        <v>50</v>
      </c>
      <c r="B74" s="382" t="s">
        <v>182</v>
      </c>
      <c r="C74" s="383">
        <v>4864991</v>
      </c>
      <c r="D74" s="148" t="s">
        <v>12</v>
      </c>
      <c r="E74" s="115" t="s">
        <v>354</v>
      </c>
      <c r="F74" s="394">
        <v>-1000</v>
      </c>
      <c r="G74" s="431">
        <v>10021</v>
      </c>
      <c r="H74" s="432">
        <v>9969</v>
      </c>
      <c r="I74" s="402">
        <f>G74-H74</f>
        <v>52</v>
      </c>
      <c r="J74" s="402">
        <f t="shared" si="2"/>
        <v>-52000</v>
      </c>
      <c r="K74" s="793">
        <f t="shared" si="3"/>
        <v>-0.052</v>
      </c>
      <c r="L74" s="431">
        <v>989220</v>
      </c>
      <c r="M74" s="432">
        <v>989279</v>
      </c>
      <c r="N74" s="402">
        <f>L74-M74</f>
        <v>-59</v>
      </c>
      <c r="O74" s="402">
        <f t="shared" si="4"/>
        <v>59000</v>
      </c>
      <c r="P74" s="793">
        <f t="shared" si="5"/>
        <v>0.059</v>
      </c>
      <c r="Q74" s="176"/>
    </row>
    <row r="75" spans="1:17" ht="21" customHeight="1">
      <c r="A75" s="321"/>
      <c r="B75" s="389" t="s">
        <v>28</v>
      </c>
      <c r="C75" s="352"/>
      <c r="D75" s="64"/>
      <c r="E75" s="64"/>
      <c r="F75" s="394"/>
      <c r="G75" s="603"/>
      <c r="H75" s="602"/>
      <c r="I75" s="402"/>
      <c r="J75" s="402"/>
      <c r="K75" s="793"/>
      <c r="L75" s="403"/>
      <c r="M75" s="402"/>
      <c r="N75" s="402"/>
      <c r="O75" s="402"/>
      <c r="P75" s="793"/>
      <c r="Q75" s="176"/>
    </row>
    <row r="76" spans="1:17" ht="21" customHeight="1">
      <c r="A76" s="321">
        <v>51</v>
      </c>
      <c r="B76" s="107" t="s">
        <v>83</v>
      </c>
      <c r="C76" s="352">
        <v>4865092</v>
      </c>
      <c r="D76" s="64" t="s">
        <v>12</v>
      </c>
      <c r="E76" s="115" t="s">
        <v>354</v>
      </c>
      <c r="F76" s="394">
        <v>100</v>
      </c>
      <c r="G76" s="431">
        <v>17112</v>
      </c>
      <c r="H76" s="432">
        <v>16955</v>
      </c>
      <c r="I76" s="402">
        <f>G76-H76</f>
        <v>157</v>
      </c>
      <c r="J76" s="402">
        <f t="shared" si="2"/>
        <v>15700</v>
      </c>
      <c r="K76" s="793">
        <f t="shared" si="3"/>
        <v>0.0157</v>
      </c>
      <c r="L76" s="431">
        <v>15949</v>
      </c>
      <c r="M76" s="432">
        <v>15759</v>
      </c>
      <c r="N76" s="402">
        <f>L76-M76</f>
        <v>190</v>
      </c>
      <c r="O76" s="402">
        <f t="shared" si="4"/>
        <v>19000</v>
      </c>
      <c r="P76" s="793">
        <f t="shared" si="5"/>
        <v>0.019</v>
      </c>
      <c r="Q76" s="176"/>
    </row>
    <row r="77" spans="1:17" ht="21" customHeight="1">
      <c r="A77" s="321"/>
      <c r="B77" s="384" t="s">
        <v>49</v>
      </c>
      <c r="C77" s="383"/>
      <c r="D77" s="148"/>
      <c r="E77" s="148"/>
      <c r="F77" s="394"/>
      <c r="G77" s="603"/>
      <c r="H77" s="602"/>
      <c r="I77" s="402"/>
      <c r="J77" s="402"/>
      <c r="K77" s="793"/>
      <c r="L77" s="403"/>
      <c r="M77" s="402"/>
      <c r="N77" s="402"/>
      <c r="O77" s="402"/>
      <c r="P77" s="793"/>
      <c r="Q77" s="176"/>
    </row>
    <row r="78" spans="1:17" s="714" customFormat="1" ht="21" customHeight="1">
      <c r="A78" s="321">
        <v>52</v>
      </c>
      <c r="B78" s="382" t="s">
        <v>355</v>
      </c>
      <c r="C78" s="383">
        <v>4864898</v>
      </c>
      <c r="D78" s="148" t="s">
        <v>12</v>
      </c>
      <c r="E78" s="115" t="s">
        <v>354</v>
      </c>
      <c r="F78" s="394">
        <v>100</v>
      </c>
      <c r="G78" s="434">
        <v>11329</v>
      </c>
      <c r="H78" s="435">
        <v>11021</v>
      </c>
      <c r="I78" s="399">
        <f>G78-H78</f>
        <v>308</v>
      </c>
      <c r="J78" s="399">
        <f t="shared" si="2"/>
        <v>30800</v>
      </c>
      <c r="K78" s="794">
        <f t="shared" si="3"/>
        <v>0.0308</v>
      </c>
      <c r="L78" s="434">
        <v>61480</v>
      </c>
      <c r="M78" s="435">
        <v>61484</v>
      </c>
      <c r="N78" s="399">
        <f>L78-M78</f>
        <v>-4</v>
      </c>
      <c r="O78" s="399">
        <f t="shared" si="4"/>
        <v>-400</v>
      </c>
      <c r="P78" s="794">
        <f t="shared" si="5"/>
        <v>-0.0004</v>
      </c>
      <c r="Q78" s="728"/>
    </row>
    <row r="79" spans="1:17" ht="21" customHeight="1">
      <c r="A79" s="390"/>
      <c r="B79" s="389" t="s">
        <v>316</v>
      </c>
      <c r="C79" s="383"/>
      <c r="D79" s="148"/>
      <c r="E79" s="148"/>
      <c r="F79" s="394"/>
      <c r="G79" s="603"/>
      <c r="H79" s="602"/>
      <c r="I79" s="402"/>
      <c r="J79" s="402"/>
      <c r="K79" s="793"/>
      <c r="L79" s="403"/>
      <c r="M79" s="402"/>
      <c r="N79" s="402"/>
      <c r="O79" s="402"/>
      <c r="P79" s="793"/>
      <c r="Q79" s="176"/>
    </row>
    <row r="80" spans="1:17" ht="21" customHeight="1">
      <c r="A80" s="321">
        <v>53</v>
      </c>
      <c r="B80" s="524" t="s">
        <v>358</v>
      </c>
      <c r="C80" s="383">
        <v>4865174</v>
      </c>
      <c r="D80" s="115" t="s">
        <v>12</v>
      </c>
      <c r="E80" s="115" t="s">
        <v>354</v>
      </c>
      <c r="F80" s="394">
        <v>1000</v>
      </c>
      <c r="G80" s="434">
        <v>0</v>
      </c>
      <c r="H80" s="435">
        <v>0</v>
      </c>
      <c r="I80" s="399">
        <f>G80-H80</f>
        <v>0</v>
      </c>
      <c r="J80" s="399">
        <f t="shared" si="2"/>
        <v>0</v>
      </c>
      <c r="K80" s="794">
        <f t="shared" si="3"/>
        <v>0</v>
      </c>
      <c r="L80" s="434">
        <v>0</v>
      </c>
      <c r="M80" s="435">
        <v>0</v>
      </c>
      <c r="N80" s="399">
        <f>L80-M80</f>
        <v>0</v>
      </c>
      <c r="O80" s="399">
        <f t="shared" si="4"/>
        <v>0</v>
      </c>
      <c r="P80" s="794">
        <f t="shared" si="5"/>
        <v>0</v>
      </c>
      <c r="Q80" s="561"/>
    </row>
    <row r="81" spans="1:17" ht="21" customHeight="1">
      <c r="A81" s="321"/>
      <c r="B81" s="389" t="s">
        <v>37</v>
      </c>
      <c r="C81" s="425"/>
      <c r="D81" s="452"/>
      <c r="E81" s="415"/>
      <c r="F81" s="425"/>
      <c r="G81" s="601"/>
      <c r="H81" s="602"/>
      <c r="I81" s="432"/>
      <c r="J81" s="432"/>
      <c r="K81" s="788"/>
      <c r="L81" s="431"/>
      <c r="M81" s="432"/>
      <c r="N81" s="432"/>
      <c r="O81" s="432"/>
      <c r="P81" s="788"/>
      <c r="Q81" s="176"/>
    </row>
    <row r="82" spans="1:17" ht="21" customHeight="1">
      <c r="A82" s="321">
        <v>54</v>
      </c>
      <c r="B82" s="524" t="s">
        <v>370</v>
      </c>
      <c r="C82" s="425">
        <v>4864961</v>
      </c>
      <c r="D82" s="451" t="s">
        <v>12</v>
      </c>
      <c r="E82" s="415" t="s">
        <v>354</v>
      </c>
      <c r="F82" s="425">
        <v>1000</v>
      </c>
      <c r="G82" s="431">
        <v>943351</v>
      </c>
      <c r="H82" s="432">
        <v>943844</v>
      </c>
      <c r="I82" s="432">
        <f>G82-H82</f>
        <v>-493</v>
      </c>
      <c r="J82" s="432">
        <f>$F82*I82</f>
        <v>-493000</v>
      </c>
      <c r="K82" s="788">
        <f>J82/1000000</f>
        <v>-0.493</v>
      </c>
      <c r="L82" s="431">
        <v>991947</v>
      </c>
      <c r="M82" s="432">
        <v>991947</v>
      </c>
      <c r="N82" s="432">
        <f>L82-M82</f>
        <v>0</v>
      </c>
      <c r="O82" s="432">
        <f>$F82*N82</f>
        <v>0</v>
      </c>
      <c r="P82" s="788">
        <f>O82/1000000</f>
        <v>0</v>
      </c>
      <c r="Q82" s="176"/>
    </row>
    <row r="83" spans="1:17" ht="21" customHeight="1">
      <c r="A83" s="321"/>
      <c r="B83" s="389" t="s">
        <v>193</v>
      </c>
      <c r="C83" s="425"/>
      <c r="D83" s="451"/>
      <c r="E83" s="415"/>
      <c r="F83" s="425"/>
      <c r="G83" s="609"/>
      <c r="H83" s="608"/>
      <c r="I83" s="432"/>
      <c r="J83" s="432"/>
      <c r="K83" s="791"/>
      <c r="L83" s="434"/>
      <c r="M83" s="435"/>
      <c r="N83" s="432"/>
      <c r="O83" s="432"/>
      <c r="P83" s="791"/>
      <c r="Q83" s="176"/>
    </row>
    <row r="84" spans="1:17" s="714" customFormat="1" ht="21" customHeight="1">
      <c r="A84" s="321">
        <v>55</v>
      </c>
      <c r="B84" s="382" t="s">
        <v>372</v>
      </c>
      <c r="C84" s="425">
        <v>4902555</v>
      </c>
      <c r="D84" s="451" t="s">
        <v>12</v>
      </c>
      <c r="E84" s="415" t="s">
        <v>354</v>
      </c>
      <c r="F84" s="425">
        <v>75</v>
      </c>
      <c r="G84" s="434">
        <v>382</v>
      </c>
      <c r="H84" s="435">
        <v>394</v>
      </c>
      <c r="I84" s="435">
        <f>G84-H84</f>
        <v>-12</v>
      </c>
      <c r="J84" s="435">
        <f>$F84*I84</f>
        <v>-900</v>
      </c>
      <c r="K84" s="783">
        <f>J84/1000000</f>
        <v>-0.0009</v>
      </c>
      <c r="L84" s="434">
        <v>1955</v>
      </c>
      <c r="M84" s="435">
        <v>1830</v>
      </c>
      <c r="N84" s="435">
        <f>L84-M84</f>
        <v>125</v>
      </c>
      <c r="O84" s="435">
        <f>$F84*N84</f>
        <v>9375</v>
      </c>
      <c r="P84" s="783">
        <f>O84/1000000</f>
        <v>0.009375</v>
      </c>
      <c r="Q84" s="757"/>
    </row>
    <row r="85" spans="1:17" ht="21" customHeight="1">
      <c r="A85" s="321">
        <v>56</v>
      </c>
      <c r="B85" s="382" t="s">
        <v>373</v>
      </c>
      <c r="C85" s="425">
        <v>4902587</v>
      </c>
      <c r="D85" s="451" t="s">
        <v>12</v>
      </c>
      <c r="E85" s="415" t="s">
        <v>354</v>
      </c>
      <c r="F85" s="425">
        <v>100</v>
      </c>
      <c r="G85" s="431">
        <v>10278</v>
      </c>
      <c r="H85" s="432">
        <v>9930</v>
      </c>
      <c r="I85" s="432">
        <f>G85-H85</f>
        <v>348</v>
      </c>
      <c r="J85" s="432">
        <f>$F85*I85</f>
        <v>34800</v>
      </c>
      <c r="K85" s="788">
        <f>J85/1000000</f>
        <v>0.0348</v>
      </c>
      <c r="L85" s="431">
        <v>26578</v>
      </c>
      <c r="M85" s="432">
        <v>26502</v>
      </c>
      <c r="N85" s="432">
        <f>L85-M85</f>
        <v>76</v>
      </c>
      <c r="O85" s="432">
        <f>$F85*N85</f>
        <v>7600</v>
      </c>
      <c r="P85" s="788">
        <f>O85/1000000</f>
        <v>0.0076</v>
      </c>
      <c r="Q85" s="176"/>
    </row>
    <row r="86" spans="1:17" ht="21" customHeight="1" thickBot="1">
      <c r="A86" s="116"/>
      <c r="B86" s="311"/>
      <c r="C86" s="228"/>
      <c r="D86" s="309"/>
      <c r="E86" s="309"/>
      <c r="F86" s="395"/>
      <c r="G86" s="413"/>
      <c r="H86" s="410"/>
      <c r="I86" s="411"/>
      <c r="J86" s="411"/>
      <c r="K86" s="807"/>
      <c r="L86" s="414"/>
      <c r="M86" s="411"/>
      <c r="N86" s="411"/>
      <c r="O86" s="411"/>
      <c r="P86" s="807"/>
      <c r="Q86" s="177"/>
    </row>
    <row r="87" spans="3:16" ht="17.25" thickTop="1">
      <c r="C87" s="93"/>
      <c r="D87" s="93"/>
      <c r="E87" s="93"/>
      <c r="F87" s="396"/>
      <c r="L87" s="18"/>
      <c r="M87" s="18"/>
      <c r="N87" s="18"/>
      <c r="O87" s="18"/>
      <c r="P87" s="796"/>
    </row>
    <row r="88" spans="1:16" ht="28.5" customHeight="1">
      <c r="A88" s="223" t="s">
        <v>320</v>
      </c>
      <c r="C88" s="67"/>
      <c r="D88" s="93"/>
      <c r="E88" s="93"/>
      <c r="F88" s="396"/>
      <c r="K88" s="592">
        <f>SUM(K8:K86)</f>
        <v>-3.3190176439999997</v>
      </c>
      <c r="L88" s="94"/>
      <c r="M88" s="94"/>
      <c r="N88" s="94"/>
      <c r="O88" s="94"/>
      <c r="P88" s="592">
        <f>SUM(P8:P86)</f>
        <v>13.566983197999999</v>
      </c>
    </row>
    <row r="89" spans="3:16" ht="16.5">
      <c r="C89" s="93"/>
      <c r="D89" s="93"/>
      <c r="E89" s="93"/>
      <c r="F89" s="396"/>
      <c r="L89" s="18"/>
      <c r="M89" s="18"/>
      <c r="N89" s="18"/>
      <c r="O89" s="18"/>
      <c r="P89" s="796"/>
    </row>
    <row r="90" spans="1:17" ht="24" thickBot="1">
      <c r="A90" s="516" t="s">
        <v>199</v>
      </c>
      <c r="C90" s="93"/>
      <c r="D90" s="93"/>
      <c r="E90" s="93"/>
      <c r="F90" s="396"/>
      <c r="G90" s="19"/>
      <c r="H90" s="19"/>
      <c r="I90" s="56" t="s">
        <v>406</v>
      </c>
      <c r="J90" s="19"/>
      <c r="K90" s="785"/>
      <c r="L90" s="21"/>
      <c r="M90" s="21"/>
      <c r="N90" s="56" t="s">
        <v>407</v>
      </c>
      <c r="O90" s="21"/>
      <c r="P90" s="817"/>
      <c r="Q90" s="525" t="str">
        <f>NDPL!$Q$1</f>
        <v>SEPTEMBER-2014</v>
      </c>
    </row>
    <row r="91" spans="1:17" ht="39.75" thickBot="1" thickTop="1">
      <c r="A91" s="41" t="s">
        <v>8</v>
      </c>
      <c r="B91" s="38" t="s">
        <v>9</v>
      </c>
      <c r="C91" s="39" t="s">
        <v>1</v>
      </c>
      <c r="D91" s="39" t="s">
        <v>2</v>
      </c>
      <c r="E91" s="39" t="s">
        <v>3</v>
      </c>
      <c r="F91" s="397" t="s">
        <v>10</v>
      </c>
      <c r="G91" s="41" t="str">
        <f>NDPL!G5</f>
        <v>FINAL READING 01/10/2014</v>
      </c>
      <c r="H91" s="39" t="str">
        <f>NDPL!H5</f>
        <v>INTIAL READING 01/09/2014</v>
      </c>
      <c r="I91" s="39" t="s">
        <v>4</v>
      </c>
      <c r="J91" s="39" t="s">
        <v>5</v>
      </c>
      <c r="K91" s="803" t="s">
        <v>6</v>
      </c>
      <c r="L91" s="41" t="str">
        <f>NDPL!G5</f>
        <v>FINAL READING 01/10/2014</v>
      </c>
      <c r="M91" s="39" t="str">
        <f>NDPL!H5</f>
        <v>INTIAL READING 01/09/2014</v>
      </c>
      <c r="N91" s="39" t="s">
        <v>4</v>
      </c>
      <c r="O91" s="39" t="s">
        <v>5</v>
      </c>
      <c r="P91" s="803" t="s">
        <v>6</v>
      </c>
      <c r="Q91" s="40" t="s">
        <v>317</v>
      </c>
    </row>
    <row r="92" spans="3:16" ht="18" thickBot="1" thickTop="1">
      <c r="C92" s="93"/>
      <c r="D92" s="93"/>
      <c r="E92" s="93"/>
      <c r="F92" s="396"/>
      <c r="L92" s="18"/>
      <c r="M92" s="18"/>
      <c r="N92" s="18"/>
      <c r="O92" s="18"/>
      <c r="P92" s="796"/>
    </row>
    <row r="93" spans="1:17" ht="18" customHeight="1" thickTop="1">
      <c r="A93" s="460"/>
      <c r="B93" s="461" t="s">
        <v>183</v>
      </c>
      <c r="C93" s="406"/>
      <c r="D93" s="112"/>
      <c r="E93" s="112"/>
      <c r="F93" s="398"/>
      <c r="G93" s="63"/>
      <c r="H93" s="25"/>
      <c r="I93" s="25"/>
      <c r="J93" s="25"/>
      <c r="K93" s="808"/>
      <c r="L93" s="102"/>
      <c r="M93" s="26"/>
      <c r="N93" s="26"/>
      <c r="O93" s="26"/>
      <c r="P93" s="797"/>
      <c r="Q93" s="175"/>
    </row>
    <row r="94" spans="1:17" ht="18">
      <c r="A94" s="405">
        <v>1</v>
      </c>
      <c r="B94" s="462" t="s">
        <v>184</v>
      </c>
      <c r="C94" s="425">
        <v>4865143</v>
      </c>
      <c r="D94" s="148" t="s">
        <v>12</v>
      </c>
      <c r="E94" s="115" t="s">
        <v>354</v>
      </c>
      <c r="F94" s="399">
        <v>-100</v>
      </c>
      <c r="G94" s="431">
        <v>44871</v>
      </c>
      <c r="H94" s="432">
        <v>42601</v>
      </c>
      <c r="I94" s="372">
        <f>G94-H94</f>
        <v>2270</v>
      </c>
      <c r="J94" s="372">
        <f>$F94*I94</f>
        <v>-227000</v>
      </c>
      <c r="K94" s="809">
        <f aca="true" t="shared" si="8" ref="K94:K141">J94/1000000</f>
        <v>-0.227</v>
      </c>
      <c r="L94" s="431">
        <v>909265</v>
      </c>
      <c r="M94" s="432">
        <v>909054</v>
      </c>
      <c r="N94" s="372">
        <f>L94-M94</f>
        <v>211</v>
      </c>
      <c r="O94" s="372">
        <f>$F94*N94</f>
        <v>-21100</v>
      </c>
      <c r="P94" s="809">
        <f aca="true" t="shared" si="9" ref="P94:P141">O94/1000000</f>
        <v>-0.0211</v>
      </c>
      <c r="Q94" s="567"/>
    </row>
    <row r="95" spans="1:17" ht="18" customHeight="1">
      <c r="A95" s="405"/>
      <c r="B95" s="463" t="s">
        <v>43</v>
      </c>
      <c r="C95" s="425"/>
      <c r="D95" s="148"/>
      <c r="E95" s="148"/>
      <c r="F95" s="399"/>
      <c r="G95" s="603"/>
      <c r="H95" s="602"/>
      <c r="I95" s="372"/>
      <c r="J95" s="372"/>
      <c r="K95" s="809"/>
      <c r="L95" s="327"/>
      <c r="M95" s="372"/>
      <c r="N95" s="372"/>
      <c r="O95" s="372"/>
      <c r="P95" s="809"/>
      <c r="Q95" s="391"/>
    </row>
    <row r="96" spans="1:17" ht="18" customHeight="1">
      <c r="A96" s="405"/>
      <c r="B96" s="463" t="s">
        <v>121</v>
      </c>
      <c r="C96" s="425"/>
      <c r="D96" s="148"/>
      <c r="E96" s="148"/>
      <c r="F96" s="399"/>
      <c r="G96" s="603"/>
      <c r="H96" s="602"/>
      <c r="I96" s="372"/>
      <c r="J96" s="372"/>
      <c r="K96" s="809"/>
      <c r="L96" s="327"/>
      <c r="M96" s="372"/>
      <c r="N96" s="372"/>
      <c r="O96" s="372"/>
      <c r="P96" s="809"/>
      <c r="Q96" s="391"/>
    </row>
    <row r="97" spans="1:17" ht="18" customHeight="1">
      <c r="A97" s="405">
        <v>2</v>
      </c>
      <c r="B97" s="462" t="s">
        <v>122</v>
      </c>
      <c r="C97" s="425">
        <v>4865134</v>
      </c>
      <c r="D97" s="148" t="s">
        <v>12</v>
      </c>
      <c r="E97" s="115" t="s">
        <v>354</v>
      </c>
      <c r="F97" s="399">
        <v>-100</v>
      </c>
      <c r="G97" s="431">
        <v>104139</v>
      </c>
      <c r="H97" s="432">
        <v>105011</v>
      </c>
      <c r="I97" s="372">
        <f>G97-H97</f>
        <v>-872</v>
      </c>
      <c r="J97" s="372">
        <f aca="true" t="shared" si="10" ref="J97:J141">$F97*I97</f>
        <v>87200</v>
      </c>
      <c r="K97" s="809">
        <f t="shared" si="8"/>
        <v>0.0872</v>
      </c>
      <c r="L97" s="431">
        <v>1595</v>
      </c>
      <c r="M97" s="432">
        <v>1595</v>
      </c>
      <c r="N97" s="372">
        <f>L97-M97</f>
        <v>0</v>
      </c>
      <c r="O97" s="372">
        <f aca="true" t="shared" si="11" ref="O97:O141">$F97*N97</f>
        <v>0</v>
      </c>
      <c r="P97" s="809">
        <f t="shared" si="9"/>
        <v>0</v>
      </c>
      <c r="Q97" s="391"/>
    </row>
    <row r="98" spans="1:17" ht="18" customHeight="1">
      <c r="A98" s="405">
        <v>3</v>
      </c>
      <c r="B98" s="404" t="s">
        <v>123</v>
      </c>
      <c r="C98" s="425">
        <v>4865135</v>
      </c>
      <c r="D98" s="103" t="s">
        <v>12</v>
      </c>
      <c r="E98" s="115" t="s">
        <v>354</v>
      </c>
      <c r="F98" s="399">
        <v>-100</v>
      </c>
      <c r="G98" s="431">
        <v>148728</v>
      </c>
      <c r="H98" s="432">
        <v>141939</v>
      </c>
      <c r="I98" s="372">
        <f>G98-H98</f>
        <v>6789</v>
      </c>
      <c r="J98" s="372">
        <f t="shared" si="10"/>
        <v>-678900</v>
      </c>
      <c r="K98" s="809">
        <f t="shared" si="8"/>
        <v>-0.6789</v>
      </c>
      <c r="L98" s="431">
        <v>4522</v>
      </c>
      <c r="M98" s="432">
        <v>4522</v>
      </c>
      <c r="N98" s="372">
        <f>L98-M98</f>
        <v>0</v>
      </c>
      <c r="O98" s="372">
        <f t="shared" si="11"/>
        <v>0</v>
      </c>
      <c r="P98" s="809">
        <f t="shared" si="9"/>
        <v>0</v>
      </c>
      <c r="Q98" s="391"/>
    </row>
    <row r="99" spans="1:17" ht="18" customHeight="1">
      <c r="A99" s="405">
        <v>4</v>
      </c>
      <c r="B99" s="462" t="s">
        <v>185</v>
      </c>
      <c r="C99" s="425">
        <v>4864804</v>
      </c>
      <c r="D99" s="148" t="s">
        <v>12</v>
      </c>
      <c r="E99" s="115" t="s">
        <v>354</v>
      </c>
      <c r="F99" s="399">
        <v>-100</v>
      </c>
      <c r="G99" s="431">
        <v>996134</v>
      </c>
      <c r="H99" s="432">
        <v>996208</v>
      </c>
      <c r="I99" s="372">
        <f>G99-H99</f>
        <v>-74</v>
      </c>
      <c r="J99" s="372">
        <f t="shared" si="10"/>
        <v>7400</v>
      </c>
      <c r="K99" s="809">
        <f t="shared" si="8"/>
        <v>0.0074</v>
      </c>
      <c r="L99" s="431">
        <v>999945</v>
      </c>
      <c r="M99" s="432">
        <v>999946</v>
      </c>
      <c r="N99" s="372">
        <f>L99-M99</f>
        <v>-1</v>
      </c>
      <c r="O99" s="372">
        <f t="shared" si="11"/>
        <v>100</v>
      </c>
      <c r="P99" s="809">
        <f t="shared" si="9"/>
        <v>0.0001</v>
      </c>
      <c r="Q99" s="391"/>
    </row>
    <row r="100" spans="1:17" ht="18" customHeight="1">
      <c r="A100" s="405">
        <v>5</v>
      </c>
      <c r="B100" s="462" t="s">
        <v>186</v>
      </c>
      <c r="C100" s="425">
        <v>4865163</v>
      </c>
      <c r="D100" s="148" t="s">
        <v>12</v>
      </c>
      <c r="E100" s="115" t="s">
        <v>354</v>
      </c>
      <c r="F100" s="399">
        <v>-100</v>
      </c>
      <c r="G100" s="431">
        <v>996551</v>
      </c>
      <c r="H100" s="432">
        <v>996571</v>
      </c>
      <c r="I100" s="372">
        <f>G100-H100</f>
        <v>-20</v>
      </c>
      <c r="J100" s="372">
        <f t="shared" si="10"/>
        <v>2000</v>
      </c>
      <c r="K100" s="809">
        <f t="shared" si="8"/>
        <v>0.002</v>
      </c>
      <c r="L100" s="431">
        <v>999911</v>
      </c>
      <c r="M100" s="432">
        <v>999911</v>
      </c>
      <c r="N100" s="372">
        <f>L100-M100</f>
        <v>0</v>
      </c>
      <c r="O100" s="372">
        <f t="shared" si="11"/>
        <v>0</v>
      </c>
      <c r="P100" s="809">
        <f t="shared" si="9"/>
        <v>0</v>
      </c>
      <c r="Q100" s="391"/>
    </row>
    <row r="101" spans="1:17" ht="18" customHeight="1">
      <c r="A101" s="405"/>
      <c r="B101" s="464" t="s">
        <v>187</v>
      </c>
      <c r="C101" s="425"/>
      <c r="D101" s="103"/>
      <c r="E101" s="103"/>
      <c r="F101" s="399"/>
      <c r="G101" s="603"/>
      <c r="H101" s="602"/>
      <c r="I101" s="372"/>
      <c r="J101" s="372"/>
      <c r="K101" s="809"/>
      <c r="L101" s="327"/>
      <c r="M101" s="372"/>
      <c r="N101" s="372"/>
      <c r="O101" s="372"/>
      <c r="P101" s="809"/>
      <c r="Q101" s="391"/>
    </row>
    <row r="102" spans="1:17" ht="18" customHeight="1">
      <c r="A102" s="405"/>
      <c r="B102" s="464" t="s">
        <v>112</v>
      </c>
      <c r="C102" s="425"/>
      <c r="D102" s="103"/>
      <c r="E102" s="103"/>
      <c r="F102" s="399"/>
      <c r="G102" s="603"/>
      <c r="H102" s="602"/>
      <c r="I102" s="372"/>
      <c r="J102" s="372"/>
      <c r="K102" s="809"/>
      <c r="L102" s="327"/>
      <c r="M102" s="372"/>
      <c r="N102" s="372"/>
      <c r="O102" s="372"/>
      <c r="P102" s="809"/>
      <c r="Q102" s="391"/>
    </row>
    <row r="103" spans="1:17" s="90" customFormat="1" ht="18">
      <c r="A103" s="670">
        <v>6</v>
      </c>
      <c r="B103" s="671" t="s">
        <v>409</v>
      </c>
      <c r="C103" s="672">
        <v>4864845</v>
      </c>
      <c r="D103" s="189" t="s">
        <v>12</v>
      </c>
      <c r="E103" s="190" t="s">
        <v>354</v>
      </c>
      <c r="F103" s="673">
        <v>-1000</v>
      </c>
      <c r="G103" s="687">
        <v>2012</v>
      </c>
      <c r="H103" s="688">
        <v>1890</v>
      </c>
      <c r="I103" s="710">
        <f>G103-H103</f>
        <v>122</v>
      </c>
      <c r="J103" s="710">
        <f t="shared" si="10"/>
        <v>-122000</v>
      </c>
      <c r="K103" s="810">
        <f t="shared" si="8"/>
        <v>-0.122</v>
      </c>
      <c r="L103" s="687">
        <v>73763</v>
      </c>
      <c r="M103" s="688">
        <v>73742</v>
      </c>
      <c r="N103" s="710">
        <f>L103-M103</f>
        <v>21</v>
      </c>
      <c r="O103" s="710">
        <f t="shared" si="11"/>
        <v>-21000</v>
      </c>
      <c r="P103" s="810">
        <f t="shared" si="9"/>
        <v>-0.021</v>
      </c>
      <c r="Q103" s="711"/>
    </row>
    <row r="104" spans="1:17" ht="18">
      <c r="A104" s="405">
        <v>7</v>
      </c>
      <c r="B104" s="462" t="s">
        <v>188</v>
      </c>
      <c r="C104" s="425">
        <v>4864862</v>
      </c>
      <c r="D104" s="148" t="s">
        <v>12</v>
      </c>
      <c r="E104" s="115" t="s">
        <v>354</v>
      </c>
      <c r="F104" s="399">
        <v>-1000</v>
      </c>
      <c r="G104" s="434">
        <v>12393</v>
      </c>
      <c r="H104" s="435">
        <v>11648</v>
      </c>
      <c r="I104" s="350">
        <f>G104-H104</f>
        <v>745</v>
      </c>
      <c r="J104" s="350">
        <f t="shared" si="10"/>
        <v>-745000</v>
      </c>
      <c r="K104" s="811">
        <f t="shared" si="8"/>
        <v>-0.745</v>
      </c>
      <c r="L104" s="434">
        <v>170</v>
      </c>
      <c r="M104" s="435">
        <v>170</v>
      </c>
      <c r="N104" s="350">
        <f>L104-M104</f>
        <v>0</v>
      </c>
      <c r="O104" s="350">
        <f t="shared" si="11"/>
        <v>0</v>
      </c>
      <c r="P104" s="811">
        <f t="shared" si="9"/>
        <v>0</v>
      </c>
      <c r="Q104" s="719"/>
    </row>
    <row r="105" spans="1:17" ht="18" customHeight="1">
      <c r="A105" s="405">
        <v>8</v>
      </c>
      <c r="B105" s="462" t="s">
        <v>189</v>
      </c>
      <c r="C105" s="425">
        <v>4865142</v>
      </c>
      <c r="D105" s="148" t="s">
        <v>12</v>
      </c>
      <c r="E105" s="115" t="s">
        <v>354</v>
      </c>
      <c r="F105" s="399">
        <v>-500</v>
      </c>
      <c r="G105" s="431">
        <v>903457</v>
      </c>
      <c r="H105" s="432">
        <v>902714</v>
      </c>
      <c r="I105" s="372">
        <f>G105-H105</f>
        <v>743</v>
      </c>
      <c r="J105" s="372">
        <f t="shared" si="10"/>
        <v>-371500</v>
      </c>
      <c r="K105" s="809">
        <f t="shared" si="8"/>
        <v>-0.3715</v>
      </c>
      <c r="L105" s="431">
        <v>54657</v>
      </c>
      <c r="M105" s="432">
        <v>54657</v>
      </c>
      <c r="N105" s="372">
        <f>L105-M105</f>
        <v>0</v>
      </c>
      <c r="O105" s="372">
        <f t="shared" si="11"/>
        <v>0</v>
      </c>
      <c r="P105" s="809">
        <f t="shared" si="9"/>
        <v>0</v>
      </c>
      <c r="Q105" s="391"/>
    </row>
    <row r="106" spans="1:17" s="714" customFormat="1" ht="18" customHeight="1">
      <c r="A106" s="405">
        <v>9</v>
      </c>
      <c r="B106" s="462" t="s">
        <v>418</v>
      </c>
      <c r="C106" s="425">
        <v>5128435</v>
      </c>
      <c r="D106" s="148" t="s">
        <v>12</v>
      </c>
      <c r="E106" s="115" t="s">
        <v>354</v>
      </c>
      <c r="F106" s="399">
        <v>-400</v>
      </c>
      <c r="G106" s="434">
        <v>14841</v>
      </c>
      <c r="H106" s="435">
        <v>15220</v>
      </c>
      <c r="I106" s="350">
        <f>G106-H106</f>
        <v>-379</v>
      </c>
      <c r="J106" s="350">
        <f>$F106*I106</f>
        <v>151600</v>
      </c>
      <c r="K106" s="811">
        <f>J106/1000000</f>
        <v>0.1516</v>
      </c>
      <c r="L106" s="434">
        <v>3137</v>
      </c>
      <c r="M106" s="435">
        <v>3151</v>
      </c>
      <c r="N106" s="350">
        <f>L106-M106</f>
        <v>-14</v>
      </c>
      <c r="O106" s="350">
        <f>$F106*N106</f>
        <v>5600</v>
      </c>
      <c r="P106" s="811">
        <f>O106/1000000</f>
        <v>0.0056</v>
      </c>
      <c r="Q106" s="718"/>
    </row>
    <row r="107" spans="1:17" ht="18" customHeight="1">
      <c r="A107" s="405"/>
      <c r="B107" s="463" t="s">
        <v>112</v>
      </c>
      <c r="C107" s="425"/>
      <c r="D107" s="148"/>
      <c r="E107" s="148"/>
      <c r="F107" s="399"/>
      <c r="G107" s="603"/>
      <c r="H107" s="602"/>
      <c r="I107" s="372"/>
      <c r="J107" s="372"/>
      <c r="K107" s="809"/>
      <c r="L107" s="327"/>
      <c r="M107" s="372"/>
      <c r="N107" s="372"/>
      <c r="O107" s="372"/>
      <c r="P107" s="809"/>
      <c r="Q107" s="391"/>
    </row>
    <row r="108" spans="1:17" ht="18" customHeight="1">
      <c r="A108" s="405">
        <v>10</v>
      </c>
      <c r="B108" s="462" t="s">
        <v>190</v>
      </c>
      <c r="C108" s="425">
        <v>4865093</v>
      </c>
      <c r="D108" s="148" t="s">
        <v>12</v>
      </c>
      <c r="E108" s="115" t="s">
        <v>354</v>
      </c>
      <c r="F108" s="399">
        <v>-100</v>
      </c>
      <c r="G108" s="431">
        <v>65317</v>
      </c>
      <c r="H108" s="432">
        <v>65072</v>
      </c>
      <c r="I108" s="372">
        <f>G108-H108</f>
        <v>245</v>
      </c>
      <c r="J108" s="372">
        <f t="shared" si="10"/>
        <v>-24500</v>
      </c>
      <c r="K108" s="809">
        <f t="shared" si="8"/>
        <v>-0.0245</v>
      </c>
      <c r="L108" s="431">
        <v>65005</v>
      </c>
      <c r="M108" s="432">
        <v>64103</v>
      </c>
      <c r="N108" s="372">
        <f>L108-M108</f>
        <v>902</v>
      </c>
      <c r="O108" s="372">
        <f t="shared" si="11"/>
        <v>-90200</v>
      </c>
      <c r="P108" s="809">
        <f t="shared" si="9"/>
        <v>-0.0902</v>
      </c>
      <c r="Q108" s="391"/>
    </row>
    <row r="109" spans="1:17" ht="18" customHeight="1">
      <c r="A109" s="405">
        <v>11</v>
      </c>
      <c r="B109" s="462" t="s">
        <v>191</v>
      </c>
      <c r="C109" s="425">
        <v>4865094</v>
      </c>
      <c r="D109" s="148" t="s">
        <v>12</v>
      </c>
      <c r="E109" s="115" t="s">
        <v>354</v>
      </c>
      <c r="F109" s="399">
        <v>-100</v>
      </c>
      <c r="G109" s="431">
        <v>63784</v>
      </c>
      <c r="H109" s="432">
        <v>63734</v>
      </c>
      <c r="I109" s="372">
        <f>G109-H109</f>
        <v>50</v>
      </c>
      <c r="J109" s="372">
        <f t="shared" si="10"/>
        <v>-5000</v>
      </c>
      <c r="K109" s="809">
        <f t="shared" si="8"/>
        <v>-0.005</v>
      </c>
      <c r="L109" s="431">
        <v>63258</v>
      </c>
      <c r="M109" s="432">
        <v>62321</v>
      </c>
      <c r="N109" s="372">
        <f>L109-M109</f>
        <v>937</v>
      </c>
      <c r="O109" s="372">
        <f t="shared" si="11"/>
        <v>-93700</v>
      </c>
      <c r="P109" s="809">
        <f t="shared" si="9"/>
        <v>-0.0937</v>
      </c>
      <c r="Q109" s="391"/>
    </row>
    <row r="110" spans="1:17" ht="18">
      <c r="A110" s="670">
        <v>12</v>
      </c>
      <c r="B110" s="671" t="s">
        <v>192</v>
      </c>
      <c r="C110" s="672">
        <v>4865144</v>
      </c>
      <c r="D110" s="189" t="s">
        <v>12</v>
      </c>
      <c r="E110" s="190" t="s">
        <v>354</v>
      </c>
      <c r="F110" s="673">
        <v>-200</v>
      </c>
      <c r="G110" s="674">
        <v>85705</v>
      </c>
      <c r="H110" s="675">
        <v>85464</v>
      </c>
      <c r="I110" s="365">
        <f>G110-H110</f>
        <v>241</v>
      </c>
      <c r="J110" s="365">
        <f t="shared" si="10"/>
        <v>-48200</v>
      </c>
      <c r="K110" s="812">
        <f t="shared" si="8"/>
        <v>-0.0482</v>
      </c>
      <c r="L110" s="674">
        <v>117598</v>
      </c>
      <c r="M110" s="675">
        <v>116247</v>
      </c>
      <c r="N110" s="365">
        <f>L110-M110</f>
        <v>1351</v>
      </c>
      <c r="O110" s="365">
        <f t="shared" si="11"/>
        <v>-270200</v>
      </c>
      <c r="P110" s="812">
        <f t="shared" si="9"/>
        <v>-0.2702</v>
      </c>
      <c r="Q110" s="669"/>
    </row>
    <row r="111" spans="1:17" ht="18" customHeight="1">
      <c r="A111" s="405"/>
      <c r="B111" s="464" t="s">
        <v>187</v>
      </c>
      <c r="C111" s="425"/>
      <c r="D111" s="103"/>
      <c r="E111" s="103"/>
      <c r="F111" s="392"/>
      <c r="G111" s="603"/>
      <c r="H111" s="602"/>
      <c r="I111" s="372"/>
      <c r="J111" s="372"/>
      <c r="K111" s="809"/>
      <c r="L111" s="327"/>
      <c r="M111" s="372"/>
      <c r="N111" s="372"/>
      <c r="O111" s="372"/>
      <c r="P111" s="809"/>
      <c r="Q111" s="391"/>
    </row>
    <row r="112" spans="1:17" ht="18" customHeight="1">
      <c r="A112" s="405"/>
      <c r="B112" s="463" t="s">
        <v>193</v>
      </c>
      <c r="C112" s="425"/>
      <c r="D112" s="148"/>
      <c r="E112" s="148"/>
      <c r="F112" s="392"/>
      <c r="G112" s="603"/>
      <c r="H112" s="602"/>
      <c r="I112" s="372"/>
      <c r="J112" s="372"/>
      <c r="K112" s="809"/>
      <c r="L112" s="327"/>
      <c r="M112" s="372"/>
      <c r="N112" s="372"/>
      <c r="O112" s="372"/>
      <c r="P112" s="809"/>
      <c r="Q112" s="391"/>
    </row>
    <row r="113" spans="1:17" ht="18" customHeight="1">
      <c r="A113" s="405">
        <v>13</v>
      </c>
      <c r="B113" s="462" t="s">
        <v>408</v>
      </c>
      <c r="C113" s="425">
        <v>4864892</v>
      </c>
      <c r="D113" s="148" t="s">
        <v>12</v>
      </c>
      <c r="E113" s="115" t="s">
        <v>354</v>
      </c>
      <c r="F113" s="399">
        <v>500</v>
      </c>
      <c r="G113" s="434">
        <v>183</v>
      </c>
      <c r="H113" s="435">
        <v>183</v>
      </c>
      <c r="I113" s="350">
        <f>G113-H113</f>
        <v>0</v>
      </c>
      <c r="J113" s="350">
        <f t="shared" si="10"/>
        <v>0</v>
      </c>
      <c r="K113" s="811">
        <f t="shared" si="8"/>
        <v>0</v>
      </c>
      <c r="L113" s="434">
        <v>17120</v>
      </c>
      <c r="M113" s="435">
        <v>17120</v>
      </c>
      <c r="N113" s="350">
        <f>L113-M113</f>
        <v>0</v>
      </c>
      <c r="O113" s="350">
        <f t="shared" si="11"/>
        <v>0</v>
      </c>
      <c r="P113" s="811">
        <f t="shared" si="9"/>
        <v>0</v>
      </c>
      <c r="Q113" s="678"/>
    </row>
    <row r="114" spans="1:17" s="714" customFormat="1" ht="18" customHeight="1">
      <c r="A114" s="405">
        <v>14</v>
      </c>
      <c r="B114" s="462" t="s">
        <v>411</v>
      </c>
      <c r="C114" s="425">
        <v>4864826</v>
      </c>
      <c r="D114" s="148" t="s">
        <v>12</v>
      </c>
      <c r="E114" s="115" t="s">
        <v>354</v>
      </c>
      <c r="F114" s="399">
        <v>83.33</v>
      </c>
      <c r="G114" s="434">
        <v>3106</v>
      </c>
      <c r="H114" s="435">
        <v>3106</v>
      </c>
      <c r="I114" s="350">
        <f>G114-H114</f>
        <v>0</v>
      </c>
      <c r="J114" s="350">
        <f t="shared" si="10"/>
        <v>0</v>
      </c>
      <c r="K114" s="811">
        <f t="shared" si="8"/>
        <v>0</v>
      </c>
      <c r="L114" s="434">
        <v>978921</v>
      </c>
      <c r="M114" s="435">
        <v>978921</v>
      </c>
      <c r="N114" s="350">
        <f>L114-M114</f>
        <v>0</v>
      </c>
      <c r="O114" s="350">
        <f t="shared" si="11"/>
        <v>0</v>
      </c>
      <c r="P114" s="811">
        <f t="shared" si="9"/>
        <v>0</v>
      </c>
      <c r="Q114" s="734"/>
    </row>
    <row r="115" spans="1:17" ht="18" customHeight="1">
      <c r="A115" s="405">
        <v>15</v>
      </c>
      <c r="B115" s="462" t="s">
        <v>121</v>
      </c>
      <c r="C115" s="425">
        <v>4864791</v>
      </c>
      <c r="D115" s="148" t="s">
        <v>12</v>
      </c>
      <c r="E115" s="115" t="s">
        <v>354</v>
      </c>
      <c r="F115" s="399">
        <v>166.66666666666669</v>
      </c>
      <c r="G115" s="434">
        <v>987618</v>
      </c>
      <c r="H115" s="435">
        <v>987618</v>
      </c>
      <c r="I115" s="350">
        <f>G115-H115</f>
        <v>0</v>
      </c>
      <c r="J115" s="350">
        <f t="shared" si="10"/>
        <v>0</v>
      </c>
      <c r="K115" s="811">
        <f t="shared" si="8"/>
        <v>0</v>
      </c>
      <c r="L115" s="434">
        <v>993182</v>
      </c>
      <c r="M115" s="435">
        <v>993182</v>
      </c>
      <c r="N115" s="350">
        <f>L115-M115</f>
        <v>0</v>
      </c>
      <c r="O115" s="350">
        <f t="shared" si="11"/>
        <v>0</v>
      </c>
      <c r="P115" s="811">
        <f t="shared" si="9"/>
        <v>0</v>
      </c>
      <c r="Q115" s="717"/>
    </row>
    <row r="116" spans="1:17" ht="18" customHeight="1">
      <c r="A116" s="405"/>
      <c r="B116" s="404"/>
      <c r="C116" s="425"/>
      <c r="D116" s="103"/>
      <c r="E116" s="115"/>
      <c r="F116" s="399"/>
      <c r="G116" s="431"/>
      <c r="H116" s="432"/>
      <c r="I116" s="350"/>
      <c r="J116" s="350"/>
      <c r="K116" s="811"/>
      <c r="L116" s="431"/>
      <c r="M116" s="432"/>
      <c r="N116" s="372"/>
      <c r="O116" s="372"/>
      <c r="P116" s="809"/>
      <c r="Q116" s="391"/>
    </row>
    <row r="117" spans="1:17" ht="18" customHeight="1">
      <c r="A117" s="405"/>
      <c r="B117" s="463" t="s">
        <v>194</v>
      </c>
      <c r="C117" s="425"/>
      <c r="D117" s="148"/>
      <c r="E117" s="148"/>
      <c r="F117" s="399"/>
      <c r="G117" s="431"/>
      <c r="H117" s="432"/>
      <c r="I117" s="372"/>
      <c r="J117" s="372"/>
      <c r="K117" s="809"/>
      <c r="L117" s="327"/>
      <c r="M117" s="372"/>
      <c r="N117" s="372"/>
      <c r="O117" s="372"/>
      <c r="P117" s="809"/>
      <c r="Q117" s="391"/>
    </row>
    <row r="118" spans="1:17" ht="18" customHeight="1">
      <c r="A118" s="405">
        <v>16</v>
      </c>
      <c r="B118" s="404" t="s">
        <v>195</v>
      </c>
      <c r="C118" s="425">
        <v>4865133</v>
      </c>
      <c r="D118" s="103" t="s">
        <v>12</v>
      </c>
      <c r="E118" s="115" t="s">
        <v>354</v>
      </c>
      <c r="F118" s="399">
        <v>-100</v>
      </c>
      <c r="G118" s="431">
        <v>305990</v>
      </c>
      <c r="H118" s="432">
        <v>304892</v>
      </c>
      <c r="I118" s="372">
        <f>G118-H118</f>
        <v>1098</v>
      </c>
      <c r="J118" s="372">
        <f t="shared" si="10"/>
        <v>-109800</v>
      </c>
      <c r="K118" s="809">
        <f t="shared" si="8"/>
        <v>-0.1098</v>
      </c>
      <c r="L118" s="431">
        <v>48566</v>
      </c>
      <c r="M118" s="432">
        <v>48557</v>
      </c>
      <c r="N118" s="372">
        <f>L118-M118</f>
        <v>9</v>
      </c>
      <c r="O118" s="372">
        <f t="shared" si="11"/>
        <v>-900</v>
      </c>
      <c r="P118" s="809">
        <f t="shared" si="9"/>
        <v>-0.0009</v>
      </c>
      <c r="Q118" s="391"/>
    </row>
    <row r="119" spans="1:17" ht="18" customHeight="1">
      <c r="A119" s="405"/>
      <c r="B119" s="464" t="s">
        <v>196</v>
      </c>
      <c r="C119" s="425"/>
      <c r="D119" s="103"/>
      <c r="E119" s="148"/>
      <c r="F119" s="399"/>
      <c r="G119" s="603"/>
      <c r="H119" s="602"/>
      <c r="I119" s="372"/>
      <c r="J119" s="372"/>
      <c r="K119" s="809"/>
      <c r="L119" s="327"/>
      <c r="M119" s="372"/>
      <c r="N119" s="372"/>
      <c r="O119" s="372"/>
      <c r="P119" s="809"/>
      <c r="Q119" s="391"/>
    </row>
    <row r="120" spans="1:17" ht="18" customHeight="1">
      <c r="A120" s="405">
        <v>17</v>
      </c>
      <c r="B120" s="404" t="s">
        <v>183</v>
      </c>
      <c r="C120" s="425">
        <v>4865076</v>
      </c>
      <c r="D120" s="103" t="s">
        <v>12</v>
      </c>
      <c r="E120" s="115" t="s">
        <v>354</v>
      </c>
      <c r="F120" s="399">
        <v>-100</v>
      </c>
      <c r="G120" s="431">
        <v>3944</v>
      </c>
      <c r="H120" s="432">
        <v>3892</v>
      </c>
      <c r="I120" s="372">
        <f>G120-H120</f>
        <v>52</v>
      </c>
      <c r="J120" s="372">
        <f t="shared" si="10"/>
        <v>-5200</v>
      </c>
      <c r="K120" s="809">
        <f t="shared" si="8"/>
        <v>-0.0052</v>
      </c>
      <c r="L120" s="431">
        <v>20837</v>
      </c>
      <c r="M120" s="432">
        <v>20032</v>
      </c>
      <c r="N120" s="372">
        <f>L120-M120</f>
        <v>805</v>
      </c>
      <c r="O120" s="372">
        <f t="shared" si="11"/>
        <v>-80500</v>
      </c>
      <c r="P120" s="809">
        <f t="shared" si="9"/>
        <v>-0.0805</v>
      </c>
      <c r="Q120" s="543"/>
    </row>
    <row r="121" spans="1:17" s="714" customFormat="1" ht="18" customHeight="1">
      <c r="A121" s="405">
        <v>18</v>
      </c>
      <c r="B121" s="462" t="s">
        <v>197</v>
      </c>
      <c r="C121" s="425">
        <v>4865077</v>
      </c>
      <c r="D121" s="148" t="s">
        <v>12</v>
      </c>
      <c r="E121" s="115" t="s">
        <v>354</v>
      </c>
      <c r="F121" s="399">
        <v>-100</v>
      </c>
      <c r="G121" s="434"/>
      <c r="H121" s="435"/>
      <c r="I121" s="350">
        <f>G121-H121</f>
        <v>0</v>
      </c>
      <c r="J121" s="350">
        <f t="shared" si="10"/>
        <v>0</v>
      </c>
      <c r="K121" s="811">
        <f t="shared" si="8"/>
        <v>0</v>
      </c>
      <c r="L121" s="434"/>
      <c r="M121" s="435"/>
      <c r="N121" s="350">
        <f>L121-M121</f>
        <v>0</v>
      </c>
      <c r="O121" s="350">
        <f t="shared" si="11"/>
        <v>0</v>
      </c>
      <c r="P121" s="811">
        <f t="shared" si="9"/>
        <v>0</v>
      </c>
      <c r="Q121" s="760"/>
    </row>
    <row r="122" spans="1:17" ht="18" customHeight="1">
      <c r="A122" s="429"/>
      <c r="B122" s="463" t="s">
        <v>51</v>
      </c>
      <c r="C122" s="396"/>
      <c r="D122" s="93"/>
      <c r="E122" s="93"/>
      <c r="F122" s="399"/>
      <c r="G122" s="603"/>
      <c r="H122" s="602"/>
      <c r="I122" s="372"/>
      <c r="J122" s="372"/>
      <c r="K122" s="809"/>
      <c r="L122" s="327"/>
      <c r="M122" s="372"/>
      <c r="N122" s="372"/>
      <c r="O122" s="372"/>
      <c r="P122" s="809"/>
      <c r="Q122" s="391"/>
    </row>
    <row r="123" spans="1:17" s="714" customFormat="1" ht="18" customHeight="1">
      <c r="A123" s="405">
        <v>19</v>
      </c>
      <c r="B123" s="759" t="s">
        <v>202</v>
      </c>
      <c r="C123" s="425">
        <v>4864806</v>
      </c>
      <c r="D123" s="115" t="s">
        <v>12</v>
      </c>
      <c r="E123" s="115" t="s">
        <v>354</v>
      </c>
      <c r="F123" s="399">
        <v>-125</v>
      </c>
      <c r="G123" s="434">
        <v>168402</v>
      </c>
      <c r="H123" s="435">
        <v>168402</v>
      </c>
      <c r="I123" s="350">
        <f>G123-H123</f>
        <v>0</v>
      </c>
      <c r="J123" s="350">
        <f>$F123*I123</f>
        <v>0</v>
      </c>
      <c r="K123" s="811">
        <f>J123/1000000</f>
        <v>0</v>
      </c>
      <c r="L123" s="434">
        <v>260374</v>
      </c>
      <c r="M123" s="435">
        <v>260399</v>
      </c>
      <c r="N123" s="350">
        <f>L123-M123</f>
        <v>-25</v>
      </c>
      <c r="O123" s="350">
        <f>$F123*N123</f>
        <v>3125</v>
      </c>
      <c r="P123" s="811">
        <f>O123/1000000</f>
        <v>0.003125</v>
      </c>
      <c r="Q123" s="760"/>
    </row>
    <row r="124" spans="1:17" ht="18" customHeight="1">
      <c r="A124" s="405"/>
      <c r="B124" s="464" t="s">
        <v>52</v>
      </c>
      <c r="C124" s="399"/>
      <c r="D124" s="103"/>
      <c r="E124" s="103"/>
      <c r="F124" s="399"/>
      <c r="G124" s="603"/>
      <c r="H124" s="602"/>
      <c r="I124" s="372"/>
      <c r="J124" s="372"/>
      <c r="K124" s="809"/>
      <c r="L124" s="327"/>
      <c r="M124" s="372"/>
      <c r="N124" s="372"/>
      <c r="O124" s="372"/>
      <c r="P124" s="809"/>
      <c r="Q124" s="391"/>
    </row>
    <row r="125" spans="1:17" ht="18" customHeight="1">
      <c r="A125" s="405"/>
      <c r="B125" s="464" t="s">
        <v>53</v>
      </c>
      <c r="C125" s="399"/>
      <c r="D125" s="103"/>
      <c r="E125" s="103"/>
      <c r="F125" s="399"/>
      <c r="G125" s="603"/>
      <c r="H125" s="602"/>
      <c r="I125" s="372"/>
      <c r="J125" s="372"/>
      <c r="K125" s="809"/>
      <c r="L125" s="327"/>
      <c r="M125" s="372"/>
      <c r="N125" s="372"/>
      <c r="O125" s="372"/>
      <c r="P125" s="809"/>
      <c r="Q125" s="391"/>
    </row>
    <row r="126" spans="1:17" ht="18" customHeight="1">
      <c r="A126" s="405"/>
      <c r="B126" s="464" t="s">
        <v>54</v>
      </c>
      <c r="C126" s="399"/>
      <c r="D126" s="103"/>
      <c r="E126" s="103"/>
      <c r="F126" s="399"/>
      <c r="G126" s="603"/>
      <c r="H126" s="602"/>
      <c r="I126" s="372"/>
      <c r="J126" s="372"/>
      <c r="K126" s="809"/>
      <c r="L126" s="327"/>
      <c r="M126" s="372"/>
      <c r="N126" s="372"/>
      <c r="O126" s="372"/>
      <c r="P126" s="809"/>
      <c r="Q126" s="391"/>
    </row>
    <row r="127" spans="1:17" ht="17.25" customHeight="1">
      <c r="A127" s="405">
        <v>20</v>
      </c>
      <c r="B127" s="462" t="s">
        <v>55</v>
      </c>
      <c r="C127" s="425">
        <v>4865090</v>
      </c>
      <c r="D127" s="148" t="s">
        <v>12</v>
      </c>
      <c r="E127" s="115" t="s">
        <v>354</v>
      </c>
      <c r="F127" s="399">
        <v>-100</v>
      </c>
      <c r="G127" s="431">
        <v>9371</v>
      </c>
      <c r="H127" s="432">
        <v>9384</v>
      </c>
      <c r="I127" s="372">
        <f>G127-H127</f>
        <v>-13</v>
      </c>
      <c r="J127" s="372">
        <f t="shared" si="10"/>
        <v>1300</v>
      </c>
      <c r="K127" s="809">
        <f t="shared" si="8"/>
        <v>0.0013</v>
      </c>
      <c r="L127" s="431">
        <v>29011</v>
      </c>
      <c r="M127" s="432">
        <v>28975</v>
      </c>
      <c r="N127" s="372">
        <f>L127-M127</f>
        <v>36</v>
      </c>
      <c r="O127" s="372">
        <f t="shared" si="11"/>
        <v>-3600</v>
      </c>
      <c r="P127" s="809">
        <f t="shared" si="9"/>
        <v>-0.0036</v>
      </c>
      <c r="Q127" s="529"/>
    </row>
    <row r="128" spans="1:17" ht="18" customHeight="1">
      <c r="A128" s="405">
        <v>21</v>
      </c>
      <c r="B128" s="462" t="s">
        <v>56</v>
      </c>
      <c r="C128" s="425">
        <v>4902519</v>
      </c>
      <c r="D128" s="148" t="s">
        <v>12</v>
      </c>
      <c r="E128" s="115" t="s">
        <v>354</v>
      </c>
      <c r="F128" s="399">
        <v>-100</v>
      </c>
      <c r="G128" s="431">
        <v>11078</v>
      </c>
      <c r="H128" s="432">
        <v>11043</v>
      </c>
      <c r="I128" s="372">
        <f>G128-H128</f>
        <v>35</v>
      </c>
      <c r="J128" s="372">
        <f t="shared" si="10"/>
        <v>-3500</v>
      </c>
      <c r="K128" s="809">
        <f t="shared" si="8"/>
        <v>-0.0035</v>
      </c>
      <c r="L128" s="431">
        <v>57163</v>
      </c>
      <c r="M128" s="432">
        <v>56538</v>
      </c>
      <c r="N128" s="372">
        <f>L128-M128</f>
        <v>625</v>
      </c>
      <c r="O128" s="372">
        <f t="shared" si="11"/>
        <v>-62500</v>
      </c>
      <c r="P128" s="809">
        <f t="shared" si="9"/>
        <v>-0.0625</v>
      </c>
      <c r="Q128" s="391"/>
    </row>
    <row r="129" spans="1:17" ht="18" customHeight="1">
      <c r="A129" s="405">
        <v>22</v>
      </c>
      <c r="B129" s="462" t="s">
        <v>57</v>
      </c>
      <c r="C129" s="425">
        <v>4902520</v>
      </c>
      <c r="D129" s="148" t="s">
        <v>12</v>
      </c>
      <c r="E129" s="115" t="s">
        <v>354</v>
      </c>
      <c r="F129" s="399">
        <v>-100</v>
      </c>
      <c r="G129" s="431">
        <v>17255</v>
      </c>
      <c r="H129" s="432">
        <v>17219</v>
      </c>
      <c r="I129" s="372">
        <f>G129-H129</f>
        <v>36</v>
      </c>
      <c r="J129" s="372">
        <f t="shared" si="10"/>
        <v>-3600</v>
      </c>
      <c r="K129" s="809">
        <f t="shared" si="8"/>
        <v>-0.0036</v>
      </c>
      <c r="L129" s="431">
        <v>60073</v>
      </c>
      <c r="M129" s="432">
        <v>58961</v>
      </c>
      <c r="N129" s="372">
        <f>L129-M129</f>
        <v>1112</v>
      </c>
      <c r="O129" s="372">
        <f t="shared" si="11"/>
        <v>-111200</v>
      </c>
      <c r="P129" s="809">
        <f t="shared" si="9"/>
        <v>-0.1112</v>
      </c>
      <c r="Q129" s="391"/>
    </row>
    <row r="130" spans="1:17" ht="18" customHeight="1">
      <c r="A130" s="405"/>
      <c r="B130" s="462"/>
      <c r="C130" s="425"/>
      <c r="D130" s="148"/>
      <c r="E130" s="148"/>
      <c r="F130" s="399"/>
      <c r="G130" s="603"/>
      <c r="H130" s="602"/>
      <c r="I130" s="372"/>
      <c r="J130" s="372"/>
      <c r="K130" s="809"/>
      <c r="L130" s="327"/>
      <c r="M130" s="372"/>
      <c r="N130" s="372"/>
      <c r="O130" s="372"/>
      <c r="P130" s="809"/>
      <c r="Q130" s="391"/>
    </row>
    <row r="131" spans="1:17" ht="18" customHeight="1">
      <c r="A131" s="405"/>
      <c r="B131" s="463" t="s">
        <v>58</v>
      </c>
      <c r="C131" s="425"/>
      <c r="D131" s="148"/>
      <c r="E131" s="148"/>
      <c r="F131" s="399"/>
      <c r="G131" s="603"/>
      <c r="H131" s="602"/>
      <c r="I131" s="372"/>
      <c r="J131" s="372"/>
      <c r="K131" s="809"/>
      <c r="L131" s="327"/>
      <c r="M131" s="372"/>
      <c r="N131" s="372"/>
      <c r="O131" s="372"/>
      <c r="P131" s="809"/>
      <c r="Q131" s="391"/>
    </row>
    <row r="132" spans="1:17" s="714" customFormat="1" ht="18" customHeight="1">
      <c r="A132" s="405">
        <v>23</v>
      </c>
      <c r="B132" s="462" t="s">
        <v>59</v>
      </c>
      <c r="C132" s="425">
        <v>4902524</v>
      </c>
      <c r="D132" s="148" t="s">
        <v>12</v>
      </c>
      <c r="E132" s="115" t="s">
        <v>354</v>
      </c>
      <c r="F132" s="399">
        <v>-100</v>
      </c>
      <c r="G132" s="434">
        <v>3885</v>
      </c>
      <c r="H132" s="435">
        <v>3801</v>
      </c>
      <c r="I132" s="350">
        <f>G132-H132</f>
        <v>84</v>
      </c>
      <c r="J132" s="350">
        <f>$F132*I132</f>
        <v>-8400</v>
      </c>
      <c r="K132" s="811">
        <f>J132/1000000</f>
        <v>-0.0084</v>
      </c>
      <c r="L132" s="434">
        <v>3565</v>
      </c>
      <c r="M132" s="435">
        <v>3223</v>
      </c>
      <c r="N132" s="350">
        <f>L132-M132</f>
        <v>342</v>
      </c>
      <c r="O132" s="350">
        <f>$F132*N132</f>
        <v>-34200</v>
      </c>
      <c r="P132" s="811">
        <f>O132/1000000</f>
        <v>-0.0342</v>
      </c>
      <c r="Q132" s="760"/>
    </row>
    <row r="133" spans="1:17" ht="18" customHeight="1">
      <c r="A133" s="405">
        <v>24</v>
      </c>
      <c r="B133" s="462" t="s">
        <v>60</v>
      </c>
      <c r="C133" s="425">
        <v>4902522</v>
      </c>
      <c r="D133" s="148" t="s">
        <v>12</v>
      </c>
      <c r="E133" s="115" t="s">
        <v>354</v>
      </c>
      <c r="F133" s="399">
        <v>-100</v>
      </c>
      <c r="G133" s="431">
        <v>840</v>
      </c>
      <c r="H133" s="432">
        <v>840</v>
      </c>
      <c r="I133" s="372">
        <f>G133-H133</f>
        <v>0</v>
      </c>
      <c r="J133" s="372">
        <f t="shared" si="10"/>
        <v>0</v>
      </c>
      <c r="K133" s="809">
        <f t="shared" si="8"/>
        <v>0</v>
      </c>
      <c r="L133" s="431">
        <v>185</v>
      </c>
      <c r="M133" s="432">
        <v>185</v>
      </c>
      <c r="N133" s="372">
        <f>L133-M133</f>
        <v>0</v>
      </c>
      <c r="O133" s="372">
        <f t="shared" si="11"/>
        <v>0</v>
      </c>
      <c r="P133" s="809">
        <f t="shared" si="9"/>
        <v>0</v>
      </c>
      <c r="Q133" s="391"/>
    </row>
    <row r="134" spans="1:17" ht="18" customHeight="1">
      <c r="A134" s="405">
        <v>25</v>
      </c>
      <c r="B134" s="462" t="s">
        <v>61</v>
      </c>
      <c r="C134" s="425">
        <v>4902523</v>
      </c>
      <c r="D134" s="148" t="s">
        <v>12</v>
      </c>
      <c r="E134" s="115" t="s">
        <v>354</v>
      </c>
      <c r="F134" s="399">
        <v>-100</v>
      </c>
      <c r="G134" s="431">
        <v>999815</v>
      </c>
      <c r="H134" s="432">
        <v>999815</v>
      </c>
      <c r="I134" s="372">
        <f>G134-H134</f>
        <v>0</v>
      </c>
      <c r="J134" s="372">
        <f t="shared" si="10"/>
        <v>0</v>
      </c>
      <c r="K134" s="809">
        <f t="shared" si="8"/>
        <v>0</v>
      </c>
      <c r="L134" s="431">
        <v>999943</v>
      </c>
      <c r="M134" s="432">
        <v>999943</v>
      </c>
      <c r="N134" s="372">
        <f>L134-M134</f>
        <v>0</v>
      </c>
      <c r="O134" s="372">
        <f t="shared" si="11"/>
        <v>0</v>
      </c>
      <c r="P134" s="809">
        <f t="shared" si="9"/>
        <v>0</v>
      </c>
      <c r="Q134" s="391"/>
    </row>
    <row r="135" spans="1:17" s="756" customFormat="1" ht="18" customHeight="1">
      <c r="A135" s="405">
        <v>26</v>
      </c>
      <c r="B135" s="462" t="s">
        <v>62</v>
      </c>
      <c r="C135" s="425">
        <v>4902547</v>
      </c>
      <c r="D135" s="148" t="s">
        <v>12</v>
      </c>
      <c r="E135" s="115" t="s">
        <v>354</v>
      </c>
      <c r="F135" s="399">
        <v>-100</v>
      </c>
      <c r="G135" s="431">
        <v>5885</v>
      </c>
      <c r="H135" s="432">
        <v>5885</v>
      </c>
      <c r="I135" s="372">
        <f>G135-H135</f>
        <v>0</v>
      </c>
      <c r="J135" s="372">
        <f>$F135*I135</f>
        <v>0</v>
      </c>
      <c r="K135" s="809">
        <f>J135/1000000</f>
        <v>0</v>
      </c>
      <c r="L135" s="431">
        <v>8891</v>
      </c>
      <c r="M135" s="432">
        <v>8891</v>
      </c>
      <c r="N135" s="372">
        <f>L135-M135</f>
        <v>0</v>
      </c>
      <c r="O135" s="372">
        <f>$F135*N135</f>
        <v>0</v>
      </c>
      <c r="P135" s="809">
        <f>O135/1000000</f>
        <v>0</v>
      </c>
      <c r="Q135" s="391"/>
    </row>
    <row r="136" spans="1:17" ht="18" customHeight="1">
      <c r="A136" s="405">
        <v>27</v>
      </c>
      <c r="B136" s="404" t="s">
        <v>63</v>
      </c>
      <c r="C136" s="399">
        <v>4902605</v>
      </c>
      <c r="D136" s="103" t="s">
        <v>12</v>
      </c>
      <c r="E136" s="115" t="s">
        <v>354</v>
      </c>
      <c r="F136" s="735">
        <v>-1333.33</v>
      </c>
      <c r="G136" s="431">
        <v>0</v>
      </c>
      <c r="H136" s="432">
        <v>0</v>
      </c>
      <c r="I136" s="372">
        <f>G136-H136</f>
        <v>0</v>
      </c>
      <c r="J136" s="372">
        <f t="shared" si="10"/>
        <v>0</v>
      </c>
      <c r="K136" s="809">
        <f t="shared" si="8"/>
        <v>0</v>
      </c>
      <c r="L136" s="431">
        <v>0</v>
      </c>
      <c r="M136" s="432">
        <v>0</v>
      </c>
      <c r="N136" s="372">
        <f>L136-M136</f>
        <v>0</v>
      </c>
      <c r="O136" s="372">
        <f t="shared" si="11"/>
        <v>0</v>
      </c>
      <c r="P136" s="809">
        <f t="shared" si="9"/>
        <v>0</v>
      </c>
      <c r="Q136" s="391"/>
    </row>
    <row r="137" spans="1:17" ht="18" customHeight="1">
      <c r="A137" s="405">
        <v>28</v>
      </c>
      <c r="B137" s="404" t="s">
        <v>64</v>
      </c>
      <c r="C137" s="399">
        <v>4902526</v>
      </c>
      <c r="D137" s="103" t="s">
        <v>12</v>
      </c>
      <c r="E137" s="115" t="s">
        <v>354</v>
      </c>
      <c r="F137" s="399">
        <v>-100</v>
      </c>
      <c r="G137" s="431">
        <v>17551</v>
      </c>
      <c r="H137" s="432">
        <v>17514</v>
      </c>
      <c r="I137" s="372">
        <f>G137-H137</f>
        <v>37</v>
      </c>
      <c r="J137" s="372">
        <f t="shared" si="10"/>
        <v>-3700</v>
      </c>
      <c r="K137" s="809">
        <f t="shared" si="8"/>
        <v>-0.0037</v>
      </c>
      <c r="L137" s="431">
        <v>19249</v>
      </c>
      <c r="M137" s="432">
        <v>18857</v>
      </c>
      <c r="N137" s="372">
        <f>L137-M137</f>
        <v>392</v>
      </c>
      <c r="O137" s="372">
        <f t="shared" si="11"/>
        <v>-39200</v>
      </c>
      <c r="P137" s="809">
        <f t="shared" si="9"/>
        <v>-0.0392</v>
      </c>
      <c r="Q137" s="391"/>
    </row>
    <row r="138" spans="1:17" s="714" customFormat="1" ht="18" customHeight="1">
      <c r="A138" s="405">
        <v>29</v>
      </c>
      <c r="B138" s="404" t="s">
        <v>65</v>
      </c>
      <c r="C138" s="399">
        <v>4902529</v>
      </c>
      <c r="D138" s="103" t="s">
        <v>12</v>
      </c>
      <c r="E138" s="115" t="s">
        <v>354</v>
      </c>
      <c r="F138" s="399">
        <v>-44.44</v>
      </c>
      <c r="G138" s="434">
        <v>998168</v>
      </c>
      <c r="H138" s="435">
        <v>998200</v>
      </c>
      <c r="I138" s="350">
        <f>G138-H138</f>
        <v>-32</v>
      </c>
      <c r="J138" s="350">
        <f t="shared" si="10"/>
        <v>1422.08</v>
      </c>
      <c r="K138" s="811">
        <f t="shared" si="8"/>
        <v>0.0014220799999999998</v>
      </c>
      <c r="L138" s="434">
        <v>489</v>
      </c>
      <c r="M138" s="435">
        <v>312</v>
      </c>
      <c r="N138" s="350">
        <f>L138-M138</f>
        <v>177</v>
      </c>
      <c r="O138" s="350">
        <f t="shared" si="11"/>
        <v>-7865.879999999999</v>
      </c>
      <c r="P138" s="811">
        <f t="shared" si="9"/>
        <v>-0.007865879999999999</v>
      </c>
      <c r="Q138" s="734"/>
    </row>
    <row r="139" spans="1:17" ht="18" customHeight="1">
      <c r="A139" s="405">
        <v>30</v>
      </c>
      <c r="B139" s="404" t="s">
        <v>147</v>
      </c>
      <c r="C139" s="399">
        <v>4865087</v>
      </c>
      <c r="D139" s="103" t="s">
        <v>12</v>
      </c>
      <c r="E139" s="115" t="s">
        <v>354</v>
      </c>
      <c r="F139" s="399">
        <v>-100</v>
      </c>
      <c r="G139" s="434">
        <v>0</v>
      </c>
      <c r="H139" s="435">
        <v>0</v>
      </c>
      <c r="I139" s="350">
        <f>G139-H139</f>
        <v>0</v>
      </c>
      <c r="J139" s="350">
        <f t="shared" si="10"/>
        <v>0</v>
      </c>
      <c r="K139" s="811">
        <f t="shared" si="8"/>
        <v>0</v>
      </c>
      <c r="L139" s="434">
        <v>0</v>
      </c>
      <c r="M139" s="435">
        <v>0</v>
      </c>
      <c r="N139" s="350">
        <f>L139-M139</f>
        <v>0</v>
      </c>
      <c r="O139" s="350">
        <f t="shared" si="11"/>
        <v>0</v>
      </c>
      <c r="P139" s="811">
        <f t="shared" si="9"/>
        <v>0</v>
      </c>
      <c r="Q139" s="391"/>
    </row>
    <row r="140" spans="1:17" ht="18" customHeight="1">
      <c r="A140" s="405"/>
      <c r="B140" s="464" t="s">
        <v>80</v>
      </c>
      <c r="C140" s="399"/>
      <c r="D140" s="103"/>
      <c r="E140" s="103"/>
      <c r="F140" s="399"/>
      <c r="G140" s="603"/>
      <c r="H140" s="602"/>
      <c r="I140" s="372"/>
      <c r="J140" s="372"/>
      <c r="K140" s="809"/>
      <c r="L140" s="327"/>
      <c r="M140" s="372"/>
      <c r="N140" s="372"/>
      <c r="O140" s="372"/>
      <c r="P140" s="809"/>
      <c r="Q140" s="391"/>
    </row>
    <row r="141" spans="1:17" ht="18">
      <c r="A141" s="405">
        <v>31</v>
      </c>
      <c r="B141" s="404" t="s">
        <v>81</v>
      </c>
      <c r="C141" s="399">
        <v>4902577</v>
      </c>
      <c r="D141" s="103" t="s">
        <v>12</v>
      </c>
      <c r="E141" s="115" t="s">
        <v>354</v>
      </c>
      <c r="F141" s="399">
        <v>400</v>
      </c>
      <c r="G141" s="431">
        <v>995589</v>
      </c>
      <c r="H141" s="432">
        <v>995589</v>
      </c>
      <c r="I141" s="372">
        <f>G141-H141</f>
        <v>0</v>
      </c>
      <c r="J141" s="372">
        <f t="shared" si="10"/>
        <v>0</v>
      </c>
      <c r="K141" s="809">
        <f t="shared" si="8"/>
        <v>0</v>
      </c>
      <c r="L141" s="431">
        <v>50</v>
      </c>
      <c r="M141" s="432">
        <v>50</v>
      </c>
      <c r="N141" s="372">
        <f>L141-M141</f>
        <v>0</v>
      </c>
      <c r="O141" s="372">
        <f t="shared" si="11"/>
        <v>0</v>
      </c>
      <c r="P141" s="809">
        <f t="shared" si="9"/>
        <v>0</v>
      </c>
      <c r="Q141" s="699"/>
    </row>
    <row r="142" spans="1:17" s="756" customFormat="1" ht="18" customHeight="1">
      <c r="A142" s="405">
        <v>32</v>
      </c>
      <c r="B142" s="404" t="s">
        <v>82</v>
      </c>
      <c r="C142" s="399">
        <v>4902525</v>
      </c>
      <c r="D142" s="103" t="s">
        <v>12</v>
      </c>
      <c r="E142" s="115" t="s">
        <v>354</v>
      </c>
      <c r="F142" s="399">
        <v>-400</v>
      </c>
      <c r="G142" s="434">
        <v>1</v>
      </c>
      <c r="H142" s="435">
        <v>0</v>
      </c>
      <c r="I142" s="350">
        <f>G142-H142</f>
        <v>1</v>
      </c>
      <c r="J142" s="350">
        <f>$F142*I142</f>
        <v>-400</v>
      </c>
      <c r="K142" s="811">
        <f>J142/1000000</f>
        <v>-0.0004</v>
      </c>
      <c r="L142" s="434">
        <v>999998</v>
      </c>
      <c r="M142" s="435">
        <v>999998</v>
      </c>
      <c r="N142" s="350">
        <f>L142-M142</f>
        <v>0</v>
      </c>
      <c r="O142" s="350">
        <f>$F142*N142</f>
        <v>0</v>
      </c>
      <c r="P142" s="811">
        <f>O142/1000000</f>
        <v>0</v>
      </c>
      <c r="Q142" s="391"/>
    </row>
    <row r="143" spans="1:17" ht="18" customHeight="1">
      <c r="A143" s="405"/>
      <c r="Q143" s="391"/>
    </row>
    <row r="144" spans="1:17" ht="15" customHeight="1" thickBot="1">
      <c r="A144" s="29"/>
      <c r="B144" s="30"/>
      <c r="C144" s="30"/>
      <c r="D144" s="30"/>
      <c r="E144" s="30"/>
      <c r="F144" s="30"/>
      <c r="G144" s="610"/>
      <c r="H144" s="611"/>
      <c r="I144" s="30"/>
      <c r="J144" s="30"/>
      <c r="K144" s="813"/>
      <c r="L144" s="29"/>
      <c r="M144" s="30"/>
      <c r="N144" s="30"/>
      <c r="O144" s="30"/>
      <c r="P144" s="813"/>
      <c r="Q144" s="177"/>
    </row>
    <row r="145" ht="13.5" thickTop="1"/>
    <row r="146" spans="1:16" ht="20.25">
      <c r="A146" s="181" t="s">
        <v>321</v>
      </c>
      <c r="K146" s="592">
        <f>SUM(K94:K144)</f>
        <v>-2.105777919999999</v>
      </c>
      <c r="P146" s="592">
        <f>SUM(P94:P144)</f>
        <v>-0.82734088</v>
      </c>
    </row>
    <row r="147" spans="1:16" ht="12.75">
      <c r="A147" s="68"/>
      <c r="K147" s="796"/>
      <c r="P147" s="796"/>
    </row>
    <row r="148" spans="1:16" ht="12.75">
      <c r="A148" s="68"/>
      <c r="K148" s="796"/>
      <c r="P148" s="796"/>
    </row>
    <row r="149" spans="1:17" ht="18">
      <c r="A149" s="68"/>
      <c r="K149" s="796"/>
      <c r="P149" s="796"/>
      <c r="Q149" s="525" t="str">
        <f>NDPL!$Q$1</f>
        <v>SEPTEMBER-2014</v>
      </c>
    </row>
    <row r="150" spans="1:16" ht="12.75">
      <c r="A150" s="68"/>
      <c r="K150" s="796"/>
      <c r="P150" s="796"/>
    </row>
    <row r="151" spans="1:16" ht="12.75">
      <c r="A151" s="68"/>
      <c r="K151" s="796"/>
      <c r="P151" s="796"/>
    </row>
    <row r="152" spans="1:16" ht="12.75">
      <c r="A152" s="68"/>
      <c r="K152" s="796"/>
      <c r="P152" s="796"/>
    </row>
    <row r="153" spans="1:11" ht="13.5" thickBot="1">
      <c r="A153" s="2"/>
      <c r="B153" s="8"/>
      <c r="C153" s="8"/>
      <c r="D153" s="64"/>
      <c r="E153" s="64"/>
      <c r="F153" s="22"/>
      <c r="G153" s="22"/>
      <c r="H153" s="22"/>
      <c r="I153" s="22"/>
      <c r="J153" s="22"/>
      <c r="K153" s="65"/>
    </row>
    <row r="154" spans="1:17" ht="27.75">
      <c r="A154" s="557" t="s">
        <v>200</v>
      </c>
      <c r="B154" s="170"/>
      <c r="C154" s="166"/>
      <c r="D154" s="166"/>
      <c r="E154" s="166"/>
      <c r="F154" s="224"/>
      <c r="G154" s="224"/>
      <c r="H154" s="224"/>
      <c r="I154" s="224"/>
      <c r="J154" s="224"/>
      <c r="K154" s="225"/>
      <c r="L154" s="57"/>
      <c r="M154" s="57"/>
      <c r="N154" s="57"/>
      <c r="O154" s="57"/>
      <c r="P154" s="800"/>
      <c r="Q154" s="58"/>
    </row>
    <row r="155" spans="1:17" ht="24.75" customHeight="1">
      <c r="A155" s="556" t="s">
        <v>323</v>
      </c>
      <c r="B155" s="66"/>
      <c r="C155" s="66"/>
      <c r="D155" s="66"/>
      <c r="E155" s="66"/>
      <c r="F155" s="66"/>
      <c r="G155" s="66"/>
      <c r="H155" s="66"/>
      <c r="I155" s="66"/>
      <c r="J155" s="66"/>
      <c r="K155" s="544">
        <f>K88</f>
        <v>-3.3190176439999997</v>
      </c>
      <c r="L155" s="338"/>
      <c r="M155" s="338"/>
      <c r="N155" s="338"/>
      <c r="O155" s="338"/>
      <c r="P155" s="544">
        <f>P88</f>
        <v>13.566983197999999</v>
      </c>
      <c r="Q155" s="59"/>
    </row>
    <row r="156" spans="1:17" ht="24.75" customHeight="1">
      <c r="A156" s="556" t="s">
        <v>322</v>
      </c>
      <c r="B156" s="66"/>
      <c r="C156" s="66"/>
      <c r="D156" s="66"/>
      <c r="E156" s="66"/>
      <c r="F156" s="66"/>
      <c r="G156" s="66"/>
      <c r="H156" s="66"/>
      <c r="I156" s="66"/>
      <c r="J156" s="66"/>
      <c r="K156" s="544">
        <f>K146</f>
        <v>-2.105777919999999</v>
      </c>
      <c r="L156" s="338"/>
      <c r="M156" s="338"/>
      <c r="N156" s="338"/>
      <c r="O156" s="338"/>
      <c r="P156" s="544">
        <f>P146</f>
        <v>-0.82734088</v>
      </c>
      <c r="Q156" s="59"/>
    </row>
    <row r="157" spans="1:17" ht="24.75" customHeight="1">
      <c r="A157" s="556" t="s">
        <v>324</v>
      </c>
      <c r="B157" s="66"/>
      <c r="C157" s="66"/>
      <c r="D157" s="66"/>
      <c r="E157" s="66"/>
      <c r="F157" s="66"/>
      <c r="G157" s="66"/>
      <c r="H157" s="66"/>
      <c r="I157" s="66"/>
      <c r="J157" s="66"/>
      <c r="K157" s="544">
        <f>'ROHTAK ROAD'!K43</f>
        <v>1.0454625000000002</v>
      </c>
      <c r="L157" s="338"/>
      <c r="M157" s="338"/>
      <c r="N157" s="338"/>
      <c r="O157" s="338"/>
      <c r="P157" s="544">
        <f>'ROHTAK ROAD'!P43</f>
        <v>0.6327750000000001</v>
      </c>
      <c r="Q157" s="59"/>
    </row>
    <row r="158" spans="1:17" ht="24.75" customHeight="1">
      <c r="A158" s="556" t="s">
        <v>325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544">
        <f>-MES!K40</f>
        <v>-0.22009999999999996</v>
      </c>
      <c r="L158" s="338"/>
      <c r="M158" s="338"/>
      <c r="N158" s="338"/>
      <c r="O158" s="338"/>
      <c r="P158" s="544">
        <f>-MES!P40</f>
        <v>-0.044599999999999994</v>
      </c>
      <c r="Q158" s="59"/>
    </row>
    <row r="159" spans="1:17" ht="29.25" customHeight="1" thickBot="1">
      <c r="A159" s="558" t="s">
        <v>201</v>
      </c>
      <c r="B159" s="226"/>
      <c r="C159" s="227"/>
      <c r="D159" s="227"/>
      <c r="E159" s="227"/>
      <c r="F159" s="227"/>
      <c r="G159" s="227"/>
      <c r="H159" s="227"/>
      <c r="I159" s="227"/>
      <c r="J159" s="227"/>
      <c r="K159" s="559">
        <f>SUM(K155:K158)</f>
        <v>-4.599433063999998</v>
      </c>
      <c r="L159" s="545"/>
      <c r="M159" s="545"/>
      <c r="N159" s="545"/>
      <c r="O159" s="545"/>
      <c r="P159" s="559">
        <f>SUM(P155:P158)</f>
        <v>13.327817318</v>
      </c>
      <c r="Q159" s="182"/>
    </row>
    <row r="164" ht="13.5" thickBot="1"/>
    <row r="165" spans="1:17" ht="12.75">
      <c r="A165" s="264"/>
      <c r="B165" s="265"/>
      <c r="C165" s="265"/>
      <c r="D165" s="265"/>
      <c r="E165" s="265"/>
      <c r="F165" s="265"/>
      <c r="G165" s="265"/>
      <c r="H165" s="57"/>
      <c r="I165" s="57"/>
      <c r="J165" s="57"/>
      <c r="K165" s="800"/>
      <c r="L165" s="57"/>
      <c r="M165" s="57"/>
      <c r="N165" s="57"/>
      <c r="O165" s="57"/>
      <c r="P165" s="800"/>
      <c r="Q165" s="58"/>
    </row>
    <row r="166" spans="1:17" ht="26.25">
      <c r="A166" s="548" t="s">
        <v>335</v>
      </c>
      <c r="B166" s="256"/>
      <c r="C166" s="256"/>
      <c r="D166" s="256"/>
      <c r="E166" s="256"/>
      <c r="F166" s="256"/>
      <c r="G166" s="256"/>
      <c r="H166" s="19"/>
      <c r="I166" s="19"/>
      <c r="J166" s="19"/>
      <c r="K166" s="785"/>
      <c r="L166" s="19"/>
      <c r="M166" s="19"/>
      <c r="N166" s="19"/>
      <c r="O166" s="19"/>
      <c r="P166" s="785"/>
      <c r="Q166" s="59"/>
    </row>
    <row r="167" spans="1:17" ht="12.75">
      <c r="A167" s="266"/>
      <c r="B167" s="256"/>
      <c r="C167" s="256"/>
      <c r="D167" s="256"/>
      <c r="E167" s="256"/>
      <c r="F167" s="256"/>
      <c r="G167" s="256"/>
      <c r="H167" s="19"/>
      <c r="I167" s="19"/>
      <c r="J167" s="19"/>
      <c r="K167" s="785"/>
      <c r="L167" s="19"/>
      <c r="M167" s="19"/>
      <c r="N167" s="19"/>
      <c r="O167" s="19"/>
      <c r="P167" s="785"/>
      <c r="Q167" s="59"/>
    </row>
    <row r="168" spans="1:17" ht="15.75">
      <c r="A168" s="267"/>
      <c r="B168" s="268"/>
      <c r="C168" s="268"/>
      <c r="D168" s="268"/>
      <c r="E168" s="268"/>
      <c r="F168" s="268"/>
      <c r="G168" s="268"/>
      <c r="H168" s="19"/>
      <c r="I168" s="19"/>
      <c r="J168" s="19"/>
      <c r="K168" s="801" t="s">
        <v>347</v>
      </c>
      <c r="L168" s="19"/>
      <c r="M168" s="19"/>
      <c r="N168" s="19"/>
      <c r="O168" s="19"/>
      <c r="P168" s="801" t="s">
        <v>348</v>
      </c>
      <c r="Q168" s="59"/>
    </row>
    <row r="169" spans="1:17" ht="12.75">
      <c r="A169" s="269"/>
      <c r="B169" s="156"/>
      <c r="C169" s="156"/>
      <c r="D169" s="156"/>
      <c r="E169" s="156"/>
      <c r="F169" s="156"/>
      <c r="G169" s="156"/>
      <c r="H169" s="19"/>
      <c r="I169" s="19"/>
      <c r="J169" s="19"/>
      <c r="K169" s="785"/>
      <c r="L169" s="19"/>
      <c r="M169" s="19"/>
      <c r="N169" s="19"/>
      <c r="O169" s="19"/>
      <c r="P169" s="785"/>
      <c r="Q169" s="59"/>
    </row>
    <row r="170" spans="1:17" ht="12.75">
      <c r="A170" s="269"/>
      <c r="B170" s="156"/>
      <c r="C170" s="156"/>
      <c r="D170" s="156"/>
      <c r="E170" s="156"/>
      <c r="F170" s="156"/>
      <c r="G170" s="156"/>
      <c r="H170" s="19"/>
      <c r="I170" s="19"/>
      <c r="J170" s="19"/>
      <c r="K170" s="785"/>
      <c r="L170" s="19"/>
      <c r="M170" s="19"/>
      <c r="N170" s="19"/>
      <c r="O170" s="19"/>
      <c r="P170" s="785"/>
      <c r="Q170" s="59"/>
    </row>
    <row r="171" spans="1:17" ht="23.25">
      <c r="A171" s="546" t="s">
        <v>338</v>
      </c>
      <c r="B171" s="257"/>
      <c r="C171" s="257"/>
      <c r="D171" s="258"/>
      <c r="E171" s="258"/>
      <c r="F171" s="259"/>
      <c r="G171" s="258"/>
      <c r="H171" s="19"/>
      <c r="I171" s="19"/>
      <c r="J171" s="19"/>
      <c r="K171" s="551">
        <f>K159</f>
        <v>-4.599433063999998</v>
      </c>
      <c r="L171" s="549" t="s">
        <v>336</v>
      </c>
      <c r="M171" s="499"/>
      <c r="N171" s="499"/>
      <c r="O171" s="499"/>
      <c r="P171" s="551">
        <f>P159</f>
        <v>13.327817318</v>
      </c>
      <c r="Q171" s="553" t="s">
        <v>336</v>
      </c>
    </row>
    <row r="172" spans="1:17" ht="23.25">
      <c r="A172" s="274"/>
      <c r="B172" s="260"/>
      <c r="C172" s="260"/>
      <c r="D172" s="256"/>
      <c r="E172" s="256"/>
      <c r="F172" s="261"/>
      <c r="G172" s="256"/>
      <c r="H172" s="19"/>
      <c r="I172" s="19"/>
      <c r="J172" s="19"/>
      <c r="K172" s="551"/>
      <c r="L172" s="550"/>
      <c r="M172" s="499"/>
      <c r="N172" s="499"/>
      <c r="O172" s="499"/>
      <c r="P172" s="551"/>
      <c r="Q172" s="554"/>
    </row>
    <row r="173" spans="1:17" ht="23.25">
      <c r="A173" s="547" t="s">
        <v>337</v>
      </c>
      <c r="B173" s="262"/>
      <c r="C173" s="51"/>
      <c r="D173" s="256"/>
      <c r="E173" s="256"/>
      <c r="F173" s="263"/>
      <c r="G173" s="258"/>
      <c r="H173" s="19"/>
      <c r="I173" s="19"/>
      <c r="J173" s="19"/>
      <c r="K173" s="551">
        <f>'STEPPED UP GENCO'!K41</f>
        <v>0.19380766779999997</v>
      </c>
      <c r="L173" s="549" t="s">
        <v>336</v>
      </c>
      <c r="M173" s="499"/>
      <c r="N173" s="499"/>
      <c r="O173" s="499"/>
      <c r="P173" s="551">
        <f>'STEPPED UP GENCO'!P41</f>
        <v>-1.0749037872</v>
      </c>
      <c r="Q173" s="553" t="s">
        <v>336</v>
      </c>
    </row>
    <row r="174" spans="1:17" ht="15">
      <c r="A174" s="270"/>
      <c r="B174" s="19"/>
      <c r="C174" s="19"/>
      <c r="D174" s="19"/>
      <c r="E174" s="19"/>
      <c r="F174" s="19"/>
      <c r="G174" s="19"/>
      <c r="H174" s="19"/>
      <c r="I174" s="19"/>
      <c r="J174" s="19"/>
      <c r="K174" s="785"/>
      <c r="L174" s="255"/>
      <c r="M174" s="19"/>
      <c r="N174" s="19"/>
      <c r="O174" s="19"/>
      <c r="P174" s="785"/>
      <c r="Q174" s="555"/>
    </row>
    <row r="175" spans="1:17" ht="15">
      <c r="A175" s="270"/>
      <c r="B175" s="19"/>
      <c r="C175" s="19"/>
      <c r="D175" s="19"/>
      <c r="E175" s="19"/>
      <c r="F175" s="19"/>
      <c r="G175" s="19"/>
      <c r="H175" s="19"/>
      <c r="I175" s="19"/>
      <c r="J175" s="19"/>
      <c r="K175" s="785"/>
      <c r="L175" s="255"/>
      <c r="M175" s="19"/>
      <c r="N175" s="19"/>
      <c r="O175" s="19"/>
      <c r="P175" s="785"/>
      <c r="Q175" s="555"/>
    </row>
    <row r="176" spans="1:17" ht="15">
      <c r="A176" s="270"/>
      <c r="B176" s="19"/>
      <c r="C176" s="19"/>
      <c r="D176" s="19"/>
      <c r="E176" s="19"/>
      <c r="F176" s="19"/>
      <c r="G176" s="19"/>
      <c r="H176" s="19"/>
      <c r="I176" s="19"/>
      <c r="J176" s="19"/>
      <c r="K176" s="785"/>
      <c r="L176" s="255"/>
      <c r="M176" s="19"/>
      <c r="N176" s="19"/>
      <c r="O176" s="19"/>
      <c r="P176" s="785"/>
      <c r="Q176" s="555"/>
    </row>
    <row r="177" spans="1:17" ht="23.25">
      <c r="A177" s="270"/>
      <c r="B177" s="19"/>
      <c r="C177" s="19"/>
      <c r="D177" s="19"/>
      <c r="E177" s="19"/>
      <c r="F177" s="19"/>
      <c r="G177" s="19"/>
      <c r="H177" s="257"/>
      <c r="I177" s="257"/>
      <c r="J177" s="276" t="s">
        <v>339</v>
      </c>
      <c r="K177" s="552">
        <f>SUM(K171:K176)</f>
        <v>-4.405625396199998</v>
      </c>
      <c r="L177" s="276" t="s">
        <v>336</v>
      </c>
      <c r="M177" s="499"/>
      <c r="N177" s="499"/>
      <c r="O177" s="499"/>
      <c r="P177" s="552">
        <f>SUM(P171:P176)</f>
        <v>12.252913530799999</v>
      </c>
      <c r="Q177" s="276" t="s">
        <v>336</v>
      </c>
    </row>
    <row r="178" spans="1:17" ht="13.5" thickBot="1">
      <c r="A178" s="271"/>
      <c r="B178" s="60"/>
      <c r="C178" s="60"/>
      <c r="D178" s="60"/>
      <c r="E178" s="60"/>
      <c r="F178" s="60"/>
      <c r="G178" s="60"/>
      <c r="H178" s="60"/>
      <c r="I178" s="60"/>
      <c r="J178" s="60"/>
      <c r="K178" s="814"/>
      <c r="L178" s="60"/>
      <c r="M178" s="60"/>
      <c r="N178" s="60"/>
      <c r="O178" s="60"/>
      <c r="P178" s="814"/>
      <c r="Q178" s="182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4" max="255" man="1"/>
    <brk id="89" min="1" max="16" man="1"/>
    <brk id="146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6"/>
  <sheetViews>
    <sheetView view="pageBreakPreview" zoomScale="70" zoomScaleNormal="70" zoomScaleSheetLayoutView="70" zoomScalePageLayoutView="50" workbookViewId="0" topLeftCell="A55">
      <selection activeCell="Q37" sqref="Q37"/>
    </sheetView>
  </sheetViews>
  <sheetFormatPr defaultColWidth="9.140625" defaultRowHeight="12.75"/>
  <cols>
    <col min="1" max="1" width="5.421875" style="0" customWidth="1"/>
    <col min="2" max="2" width="19.00390625" style="0" customWidth="1"/>
    <col min="3" max="3" width="9.7109375" style="0" customWidth="1"/>
    <col min="5" max="5" width="15.421875" style="0" customWidth="1"/>
    <col min="6" max="6" width="6.8515625" style="0" customWidth="1"/>
    <col min="7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2.8515625" style="0" customWidth="1"/>
    <col min="13" max="13" width="13.28125" style="0" customWidth="1"/>
    <col min="14" max="14" width="11.421875" style="0" customWidth="1"/>
    <col min="15" max="15" width="12.28125" style="0" customWidth="1"/>
    <col min="16" max="16" width="14.7109375" style="0" customWidth="1"/>
    <col min="17" max="17" width="24.00390625" style="0" customWidth="1"/>
  </cols>
  <sheetData>
    <row r="1" spans="1:17" ht="26.25">
      <c r="A1" s="1" t="s">
        <v>244</v>
      </c>
      <c r="Q1" s="213" t="str">
        <f>NDPL!Q1</f>
        <v>SEPTEMBER-2014</v>
      </c>
    </row>
    <row r="2" ht="18.75" customHeight="1">
      <c r="A2" s="97" t="s">
        <v>245</v>
      </c>
    </row>
    <row r="3" ht="23.25">
      <c r="A3" s="218" t="s">
        <v>219</v>
      </c>
    </row>
    <row r="4" spans="1:16" ht="24" thickBot="1">
      <c r="A4" s="516" t="s">
        <v>220</v>
      </c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62.2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01/10/2014</v>
      </c>
      <c r="H5" s="39" t="str">
        <f>NDPL!H5</f>
        <v>INTIAL READING 01/09/2014</v>
      </c>
      <c r="I5" s="39" t="s">
        <v>4</v>
      </c>
      <c r="J5" s="39" t="s">
        <v>5</v>
      </c>
      <c r="K5" s="39" t="s">
        <v>6</v>
      </c>
      <c r="L5" s="41" t="str">
        <f>NDPL!G5</f>
        <v>FINAL READING 01/10/2014</v>
      </c>
      <c r="M5" s="39" t="str">
        <f>NDPL!H5</f>
        <v>INTIAL READING 01/09/2014</v>
      </c>
      <c r="N5" s="39" t="s">
        <v>4</v>
      </c>
      <c r="O5" s="39" t="s">
        <v>5</v>
      </c>
      <c r="P5" s="39" t="s">
        <v>6</v>
      </c>
      <c r="Q5" s="209" t="s">
        <v>317</v>
      </c>
    </row>
    <row r="6" ht="14.25" thickBot="1" thickTop="1"/>
    <row r="7" spans="1:17" ht="18" customHeight="1" thickTop="1">
      <c r="A7" s="183"/>
      <c r="B7" s="184" t="s">
        <v>203</v>
      </c>
      <c r="C7" s="185"/>
      <c r="D7" s="185"/>
      <c r="E7" s="185"/>
      <c r="F7" s="185"/>
      <c r="G7" s="71"/>
      <c r="H7" s="72"/>
      <c r="I7" s="612"/>
      <c r="J7" s="612"/>
      <c r="K7" s="612"/>
      <c r="L7" s="73"/>
      <c r="M7" s="72"/>
      <c r="N7" s="72"/>
      <c r="O7" s="72"/>
      <c r="P7" s="72"/>
      <c r="Q7" s="175"/>
    </row>
    <row r="8" spans="1:17" ht="18" customHeight="1">
      <c r="A8" s="186"/>
      <c r="B8" s="187" t="s">
        <v>112</v>
      </c>
      <c r="C8" s="188"/>
      <c r="D8" s="189"/>
      <c r="E8" s="190"/>
      <c r="F8" s="191"/>
      <c r="G8" s="77"/>
      <c r="H8" s="78"/>
      <c r="I8" s="613"/>
      <c r="J8" s="613"/>
      <c r="K8" s="613"/>
      <c r="L8" s="80"/>
      <c r="M8" s="78"/>
      <c r="N8" s="79"/>
      <c r="O8" s="79"/>
      <c r="P8" s="79"/>
      <c r="Q8" s="176"/>
    </row>
    <row r="9" spans="1:17" ht="18">
      <c r="A9" s="186">
        <v>1</v>
      </c>
      <c r="B9" s="187" t="s">
        <v>113</v>
      </c>
      <c r="C9" s="188">
        <v>4865136</v>
      </c>
      <c r="D9" s="192" t="s">
        <v>12</v>
      </c>
      <c r="E9" s="305" t="s">
        <v>354</v>
      </c>
      <c r="F9" s="193">
        <v>200</v>
      </c>
      <c r="G9" s="674">
        <v>46151</v>
      </c>
      <c r="H9" s="675">
        <v>46112</v>
      </c>
      <c r="I9" s="613">
        <f aca="true" t="shared" si="0" ref="I9:I15">G9-H9</f>
        <v>39</v>
      </c>
      <c r="J9" s="613">
        <f aca="true" t="shared" si="1" ref="J9:J62">$F9*I9</f>
        <v>7800</v>
      </c>
      <c r="K9" s="613">
        <f aca="true" t="shared" si="2" ref="K9:K62">J9/1000000</f>
        <v>0.0078</v>
      </c>
      <c r="L9" s="674">
        <v>77556</v>
      </c>
      <c r="M9" s="675">
        <v>76888</v>
      </c>
      <c r="N9" s="613">
        <f aca="true" t="shared" si="3" ref="N9:N15">L9-M9</f>
        <v>668</v>
      </c>
      <c r="O9" s="613">
        <f aca="true" t="shared" si="4" ref="O9:O62">$F9*N9</f>
        <v>133600</v>
      </c>
      <c r="P9" s="613">
        <f aca="true" t="shared" si="5" ref="P9:P62">O9/1000000</f>
        <v>0.1336</v>
      </c>
      <c r="Q9" s="567"/>
    </row>
    <row r="10" spans="1:17" ht="18" customHeight="1">
      <c r="A10" s="186">
        <v>2</v>
      </c>
      <c r="B10" s="187" t="s">
        <v>114</v>
      </c>
      <c r="C10" s="188">
        <v>4865137</v>
      </c>
      <c r="D10" s="192" t="s">
        <v>12</v>
      </c>
      <c r="E10" s="305" t="s">
        <v>354</v>
      </c>
      <c r="F10" s="193">
        <v>100</v>
      </c>
      <c r="G10" s="431">
        <v>73701</v>
      </c>
      <c r="H10" s="432">
        <v>73718</v>
      </c>
      <c r="I10" s="613">
        <f t="shared" si="0"/>
        <v>-17</v>
      </c>
      <c r="J10" s="613">
        <f t="shared" si="1"/>
        <v>-1700</v>
      </c>
      <c r="K10" s="613">
        <f t="shared" si="2"/>
        <v>-0.0017</v>
      </c>
      <c r="L10" s="431">
        <v>139449</v>
      </c>
      <c r="M10" s="432">
        <v>139538</v>
      </c>
      <c r="N10" s="602">
        <f t="shared" si="3"/>
        <v>-89</v>
      </c>
      <c r="O10" s="602">
        <f t="shared" si="4"/>
        <v>-8900</v>
      </c>
      <c r="P10" s="602">
        <f t="shared" si="5"/>
        <v>-0.0089</v>
      </c>
      <c r="Q10" s="176"/>
    </row>
    <row r="11" spans="1:17" ht="18">
      <c r="A11" s="186">
        <v>3</v>
      </c>
      <c r="B11" s="187" t="s">
        <v>115</v>
      </c>
      <c r="C11" s="188">
        <v>4865138</v>
      </c>
      <c r="D11" s="192" t="s">
        <v>12</v>
      </c>
      <c r="E11" s="305" t="s">
        <v>354</v>
      </c>
      <c r="F11" s="193">
        <v>200</v>
      </c>
      <c r="G11" s="687">
        <v>980914</v>
      </c>
      <c r="H11" s="688">
        <v>980944</v>
      </c>
      <c r="I11" s="614">
        <f t="shared" si="0"/>
        <v>-30</v>
      </c>
      <c r="J11" s="614">
        <f t="shared" si="1"/>
        <v>-6000</v>
      </c>
      <c r="K11" s="614">
        <f t="shared" si="2"/>
        <v>-0.006</v>
      </c>
      <c r="L11" s="687">
        <v>999114</v>
      </c>
      <c r="M11" s="688">
        <v>999652</v>
      </c>
      <c r="N11" s="614">
        <f t="shared" si="3"/>
        <v>-538</v>
      </c>
      <c r="O11" s="614">
        <f t="shared" si="4"/>
        <v>-107600</v>
      </c>
      <c r="P11" s="614">
        <f t="shared" si="5"/>
        <v>-0.1076</v>
      </c>
      <c r="Q11" s="685"/>
    </row>
    <row r="12" spans="1:17" ht="18">
      <c r="A12" s="186">
        <v>4</v>
      </c>
      <c r="B12" s="187" t="s">
        <v>116</v>
      </c>
      <c r="C12" s="188">
        <v>4865139</v>
      </c>
      <c r="D12" s="192" t="s">
        <v>12</v>
      </c>
      <c r="E12" s="305" t="s">
        <v>354</v>
      </c>
      <c r="F12" s="193">
        <v>200</v>
      </c>
      <c r="G12" s="431">
        <v>74564</v>
      </c>
      <c r="H12" s="432">
        <v>74506</v>
      </c>
      <c r="I12" s="613">
        <f t="shared" si="0"/>
        <v>58</v>
      </c>
      <c r="J12" s="613">
        <f t="shared" si="1"/>
        <v>11600</v>
      </c>
      <c r="K12" s="613">
        <f t="shared" si="2"/>
        <v>0.0116</v>
      </c>
      <c r="L12" s="431">
        <v>95039</v>
      </c>
      <c r="M12" s="432">
        <v>94009</v>
      </c>
      <c r="N12" s="602">
        <f t="shared" si="3"/>
        <v>1030</v>
      </c>
      <c r="O12" s="602">
        <f t="shared" si="4"/>
        <v>206000</v>
      </c>
      <c r="P12" s="602">
        <f t="shared" si="5"/>
        <v>0.206</v>
      </c>
      <c r="Q12" s="677"/>
    </row>
    <row r="13" spans="1:17" s="714" customFormat="1" ht="18" customHeight="1">
      <c r="A13" s="186">
        <v>5</v>
      </c>
      <c r="B13" s="187" t="s">
        <v>117</v>
      </c>
      <c r="C13" s="188">
        <v>4865050</v>
      </c>
      <c r="D13" s="192" t="s">
        <v>12</v>
      </c>
      <c r="E13" s="305" t="s">
        <v>354</v>
      </c>
      <c r="F13" s="193">
        <v>800</v>
      </c>
      <c r="G13" s="434">
        <v>7358</v>
      </c>
      <c r="H13" s="435">
        <v>7317</v>
      </c>
      <c r="I13" s="614">
        <f>G13-H13</f>
        <v>41</v>
      </c>
      <c r="J13" s="614">
        <f t="shared" si="1"/>
        <v>32800</v>
      </c>
      <c r="K13" s="614">
        <f t="shared" si="2"/>
        <v>0.0328</v>
      </c>
      <c r="L13" s="434">
        <v>3908</v>
      </c>
      <c r="M13" s="435">
        <v>3450</v>
      </c>
      <c r="N13" s="608">
        <f>L13-M13</f>
        <v>458</v>
      </c>
      <c r="O13" s="608">
        <f t="shared" si="4"/>
        <v>366400</v>
      </c>
      <c r="P13" s="608">
        <f t="shared" si="5"/>
        <v>0.3664</v>
      </c>
      <c r="Q13" s="716"/>
    </row>
    <row r="14" spans="1:17" s="714" customFormat="1" ht="18" customHeight="1">
      <c r="A14" s="186">
        <v>6</v>
      </c>
      <c r="B14" s="187" t="s">
        <v>381</v>
      </c>
      <c r="C14" s="188">
        <v>4864949</v>
      </c>
      <c r="D14" s="192" t="s">
        <v>12</v>
      </c>
      <c r="E14" s="305" t="s">
        <v>354</v>
      </c>
      <c r="F14" s="193">
        <v>2000</v>
      </c>
      <c r="G14" s="434">
        <v>13728</v>
      </c>
      <c r="H14" s="435">
        <v>13727</v>
      </c>
      <c r="I14" s="614">
        <f t="shared" si="0"/>
        <v>1</v>
      </c>
      <c r="J14" s="614">
        <f t="shared" si="1"/>
        <v>2000</v>
      </c>
      <c r="K14" s="614">
        <f t="shared" si="2"/>
        <v>0.002</v>
      </c>
      <c r="L14" s="434">
        <v>2267</v>
      </c>
      <c r="M14" s="435">
        <v>2066</v>
      </c>
      <c r="N14" s="608">
        <f t="shared" si="3"/>
        <v>201</v>
      </c>
      <c r="O14" s="608">
        <f t="shared" si="4"/>
        <v>402000</v>
      </c>
      <c r="P14" s="608">
        <f t="shared" si="5"/>
        <v>0.402</v>
      </c>
      <c r="Q14" s="715"/>
    </row>
    <row r="15" spans="1:17" ht="18" customHeight="1">
      <c r="A15" s="186">
        <v>7</v>
      </c>
      <c r="B15" s="469" t="s">
        <v>404</v>
      </c>
      <c r="C15" s="474">
        <v>5128434</v>
      </c>
      <c r="D15" s="192" t="s">
        <v>12</v>
      </c>
      <c r="E15" s="305" t="s">
        <v>354</v>
      </c>
      <c r="F15" s="483">
        <v>800</v>
      </c>
      <c r="G15" s="431">
        <v>983109</v>
      </c>
      <c r="H15" s="432">
        <v>983109</v>
      </c>
      <c r="I15" s="613">
        <f t="shared" si="0"/>
        <v>0</v>
      </c>
      <c r="J15" s="613">
        <f t="shared" si="1"/>
        <v>0</v>
      </c>
      <c r="K15" s="613">
        <f t="shared" si="2"/>
        <v>0</v>
      </c>
      <c r="L15" s="431">
        <v>990946</v>
      </c>
      <c r="M15" s="432">
        <v>991322</v>
      </c>
      <c r="N15" s="602">
        <f t="shared" si="3"/>
        <v>-376</v>
      </c>
      <c r="O15" s="602">
        <f t="shared" si="4"/>
        <v>-300800</v>
      </c>
      <c r="P15" s="602">
        <f t="shared" si="5"/>
        <v>-0.3008</v>
      </c>
      <c r="Q15" s="176"/>
    </row>
    <row r="16" spans="1:17" ht="18" customHeight="1">
      <c r="A16" s="186">
        <v>8</v>
      </c>
      <c r="B16" s="469" t="s">
        <v>403</v>
      </c>
      <c r="C16" s="474">
        <v>5128430</v>
      </c>
      <c r="D16" s="192" t="s">
        <v>12</v>
      </c>
      <c r="E16" s="305" t="s">
        <v>354</v>
      </c>
      <c r="F16" s="483">
        <v>800</v>
      </c>
      <c r="G16" s="431">
        <v>987571</v>
      </c>
      <c r="H16" s="432">
        <v>987571</v>
      </c>
      <c r="I16" s="613">
        <f>G16-H16</f>
        <v>0</v>
      </c>
      <c r="J16" s="613">
        <f t="shared" si="1"/>
        <v>0</v>
      </c>
      <c r="K16" s="613">
        <f t="shared" si="2"/>
        <v>0</v>
      </c>
      <c r="L16" s="431">
        <v>988274</v>
      </c>
      <c r="M16" s="432">
        <v>989549</v>
      </c>
      <c r="N16" s="602">
        <f>L16-M16</f>
        <v>-1275</v>
      </c>
      <c r="O16" s="602">
        <f t="shared" si="4"/>
        <v>-1020000</v>
      </c>
      <c r="P16" s="602">
        <f t="shared" si="5"/>
        <v>-1.02</v>
      </c>
      <c r="Q16" s="176"/>
    </row>
    <row r="17" spans="1:17" ht="18" customHeight="1">
      <c r="A17" s="186">
        <v>9</v>
      </c>
      <c r="B17" s="469" t="s">
        <v>396</v>
      </c>
      <c r="C17" s="474">
        <v>5128445</v>
      </c>
      <c r="D17" s="192" t="s">
        <v>12</v>
      </c>
      <c r="E17" s="305" t="s">
        <v>354</v>
      </c>
      <c r="F17" s="483">
        <v>800</v>
      </c>
      <c r="G17" s="431">
        <v>993777</v>
      </c>
      <c r="H17" s="432">
        <v>993777</v>
      </c>
      <c r="I17" s="613">
        <f>G17-H17</f>
        <v>0</v>
      </c>
      <c r="J17" s="613">
        <f t="shared" si="1"/>
        <v>0</v>
      </c>
      <c r="K17" s="613">
        <f t="shared" si="2"/>
        <v>0</v>
      </c>
      <c r="L17" s="431">
        <v>995013</v>
      </c>
      <c r="M17" s="432">
        <v>995481</v>
      </c>
      <c r="N17" s="602">
        <f>L17-M17</f>
        <v>-468</v>
      </c>
      <c r="O17" s="602">
        <f t="shared" si="4"/>
        <v>-374400</v>
      </c>
      <c r="P17" s="602">
        <f t="shared" si="5"/>
        <v>-0.3744</v>
      </c>
      <c r="Q17" s="568"/>
    </row>
    <row r="18" spans="1:17" ht="18" customHeight="1">
      <c r="A18" s="186"/>
      <c r="B18" s="194" t="s">
        <v>387</v>
      </c>
      <c r="C18" s="188"/>
      <c r="D18" s="192"/>
      <c r="E18" s="305"/>
      <c r="F18" s="193"/>
      <c r="G18" s="127"/>
      <c r="H18" s="518"/>
      <c r="I18" s="614"/>
      <c r="J18" s="614"/>
      <c r="K18" s="614"/>
      <c r="L18" s="521"/>
      <c r="M18" s="79"/>
      <c r="N18" s="602"/>
      <c r="O18" s="602"/>
      <c r="P18" s="602"/>
      <c r="Q18" s="176"/>
    </row>
    <row r="19" spans="1:17" ht="18" customHeight="1">
      <c r="A19" s="186">
        <v>10</v>
      </c>
      <c r="B19" s="187" t="s">
        <v>204</v>
      </c>
      <c r="C19" s="188">
        <v>4865124</v>
      </c>
      <c r="D19" s="189" t="s">
        <v>12</v>
      </c>
      <c r="E19" s="305" t="s">
        <v>354</v>
      </c>
      <c r="F19" s="193">
        <v>100</v>
      </c>
      <c r="G19" s="431">
        <v>998968</v>
      </c>
      <c r="H19" s="432">
        <v>999009</v>
      </c>
      <c r="I19" s="614">
        <f aca="true" t="shared" si="6" ref="I19:I26">G19-H19</f>
        <v>-41</v>
      </c>
      <c r="J19" s="614">
        <f t="shared" si="1"/>
        <v>-4100</v>
      </c>
      <c r="K19" s="614">
        <f t="shared" si="2"/>
        <v>-0.0041</v>
      </c>
      <c r="L19" s="431">
        <v>384356</v>
      </c>
      <c r="M19" s="432">
        <v>382105</v>
      </c>
      <c r="N19" s="602">
        <f aca="true" t="shared" si="7" ref="N19:N26">L19-M19</f>
        <v>2251</v>
      </c>
      <c r="O19" s="602">
        <f t="shared" si="4"/>
        <v>225100</v>
      </c>
      <c r="P19" s="602">
        <f t="shared" si="5"/>
        <v>0.2251</v>
      </c>
      <c r="Q19" s="176"/>
    </row>
    <row r="20" spans="1:17" s="714" customFormat="1" ht="18" customHeight="1">
      <c r="A20" s="186">
        <v>11</v>
      </c>
      <c r="B20" s="187" t="s">
        <v>205</v>
      </c>
      <c r="C20" s="188">
        <v>4865125</v>
      </c>
      <c r="D20" s="192" t="s">
        <v>12</v>
      </c>
      <c r="E20" s="305" t="s">
        <v>354</v>
      </c>
      <c r="F20" s="193">
        <v>100</v>
      </c>
      <c r="G20" s="434">
        <v>6605</v>
      </c>
      <c r="H20" s="435">
        <v>6605</v>
      </c>
      <c r="I20" s="614">
        <f t="shared" si="6"/>
        <v>0</v>
      </c>
      <c r="J20" s="614">
        <f t="shared" si="1"/>
        <v>0</v>
      </c>
      <c r="K20" s="614">
        <f t="shared" si="2"/>
        <v>0</v>
      </c>
      <c r="L20" s="434">
        <v>470995</v>
      </c>
      <c r="M20" s="435">
        <v>470995</v>
      </c>
      <c r="N20" s="608">
        <f t="shared" si="7"/>
        <v>0</v>
      </c>
      <c r="O20" s="608">
        <f t="shared" si="4"/>
        <v>0</v>
      </c>
      <c r="P20" s="608">
        <f t="shared" si="5"/>
        <v>0</v>
      </c>
      <c r="Q20" s="724"/>
    </row>
    <row r="21" spans="1:17" ht="18" customHeight="1">
      <c r="A21" s="186">
        <v>12</v>
      </c>
      <c r="B21" s="190" t="s">
        <v>206</v>
      </c>
      <c r="C21" s="188">
        <v>4865126</v>
      </c>
      <c r="D21" s="192" t="s">
        <v>12</v>
      </c>
      <c r="E21" s="305" t="s">
        <v>354</v>
      </c>
      <c r="F21" s="193">
        <v>100</v>
      </c>
      <c r="G21" s="431">
        <v>12871</v>
      </c>
      <c r="H21" s="432">
        <v>12880</v>
      </c>
      <c r="I21" s="614">
        <f t="shared" si="6"/>
        <v>-9</v>
      </c>
      <c r="J21" s="614">
        <f t="shared" si="1"/>
        <v>-900</v>
      </c>
      <c r="K21" s="614">
        <f t="shared" si="2"/>
        <v>-0.0009</v>
      </c>
      <c r="L21" s="431">
        <v>366837</v>
      </c>
      <c r="M21" s="432">
        <v>365430</v>
      </c>
      <c r="N21" s="602">
        <f t="shared" si="7"/>
        <v>1407</v>
      </c>
      <c r="O21" s="602">
        <f t="shared" si="4"/>
        <v>140700</v>
      </c>
      <c r="P21" s="602">
        <f t="shared" si="5"/>
        <v>0.1407</v>
      </c>
      <c r="Q21" s="176"/>
    </row>
    <row r="22" spans="1:17" ht="18" customHeight="1">
      <c r="A22" s="186">
        <v>13</v>
      </c>
      <c r="B22" s="187" t="s">
        <v>207</v>
      </c>
      <c r="C22" s="188">
        <v>4865127</v>
      </c>
      <c r="D22" s="192" t="s">
        <v>12</v>
      </c>
      <c r="E22" s="305" t="s">
        <v>354</v>
      </c>
      <c r="F22" s="193">
        <v>100</v>
      </c>
      <c r="G22" s="431">
        <v>5341</v>
      </c>
      <c r="H22" s="432">
        <v>5279</v>
      </c>
      <c r="I22" s="614">
        <f t="shared" si="6"/>
        <v>62</v>
      </c>
      <c r="J22" s="614">
        <f t="shared" si="1"/>
        <v>6200</v>
      </c>
      <c r="K22" s="614">
        <f t="shared" si="2"/>
        <v>0.0062</v>
      </c>
      <c r="L22" s="431">
        <v>364327</v>
      </c>
      <c r="M22" s="432">
        <v>364168</v>
      </c>
      <c r="N22" s="602">
        <f t="shared" si="7"/>
        <v>159</v>
      </c>
      <c r="O22" s="602">
        <f t="shared" si="4"/>
        <v>15900</v>
      </c>
      <c r="P22" s="602">
        <f t="shared" si="5"/>
        <v>0.0159</v>
      </c>
      <c r="Q22" s="176"/>
    </row>
    <row r="23" spans="1:17" ht="18" customHeight="1">
      <c r="A23" s="186">
        <v>14</v>
      </c>
      <c r="B23" s="187" t="s">
        <v>208</v>
      </c>
      <c r="C23" s="188">
        <v>4865128</v>
      </c>
      <c r="D23" s="192" t="s">
        <v>12</v>
      </c>
      <c r="E23" s="305" t="s">
        <v>354</v>
      </c>
      <c r="F23" s="193">
        <v>100</v>
      </c>
      <c r="G23" s="431">
        <v>997645</v>
      </c>
      <c r="H23" s="432">
        <v>997660</v>
      </c>
      <c r="I23" s="614">
        <f t="shared" si="6"/>
        <v>-15</v>
      </c>
      <c r="J23" s="614">
        <f t="shared" si="1"/>
        <v>-1500</v>
      </c>
      <c r="K23" s="614">
        <f t="shared" si="2"/>
        <v>-0.0015</v>
      </c>
      <c r="L23" s="431">
        <v>308238</v>
      </c>
      <c r="M23" s="432">
        <v>306882</v>
      </c>
      <c r="N23" s="602">
        <f t="shared" si="7"/>
        <v>1356</v>
      </c>
      <c r="O23" s="602">
        <f t="shared" si="4"/>
        <v>135600</v>
      </c>
      <c r="P23" s="602">
        <f t="shared" si="5"/>
        <v>0.1356</v>
      </c>
      <c r="Q23" s="176"/>
    </row>
    <row r="24" spans="1:17" ht="18" customHeight="1">
      <c r="A24" s="186">
        <v>15</v>
      </c>
      <c r="B24" s="187" t="s">
        <v>209</v>
      </c>
      <c r="C24" s="188">
        <v>4865129</v>
      </c>
      <c r="D24" s="189" t="s">
        <v>12</v>
      </c>
      <c r="E24" s="305" t="s">
        <v>354</v>
      </c>
      <c r="F24" s="193">
        <v>100</v>
      </c>
      <c r="G24" s="431">
        <v>13</v>
      </c>
      <c r="H24" s="432">
        <v>13</v>
      </c>
      <c r="I24" s="614">
        <f t="shared" si="6"/>
        <v>0</v>
      </c>
      <c r="J24" s="614">
        <f t="shared" si="1"/>
        <v>0</v>
      </c>
      <c r="K24" s="614">
        <f t="shared" si="2"/>
        <v>0</v>
      </c>
      <c r="L24" s="431">
        <v>191001</v>
      </c>
      <c r="M24" s="432">
        <v>189888</v>
      </c>
      <c r="N24" s="602">
        <f t="shared" si="7"/>
        <v>1113</v>
      </c>
      <c r="O24" s="602">
        <f t="shared" si="4"/>
        <v>111300</v>
      </c>
      <c r="P24" s="602">
        <f t="shared" si="5"/>
        <v>0.1113</v>
      </c>
      <c r="Q24" s="176"/>
    </row>
    <row r="25" spans="1:17" ht="18" customHeight="1">
      <c r="A25" s="186">
        <v>16</v>
      </c>
      <c r="B25" s="187" t="s">
        <v>210</v>
      </c>
      <c r="C25" s="188">
        <v>4865130</v>
      </c>
      <c r="D25" s="192" t="s">
        <v>12</v>
      </c>
      <c r="E25" s="305" t="s">
        <v>354</v>
      </c>
      <c r="F25" s="193">
        <v>100</v>
      </c>
      <c r="G25" s="431">
        <v>13312</v>
      </c>
      <c r="H25" s="432">
        <v>13432</v>
      </c>
      <c r="I25" s="614">
        <f t="shared" si="6"/>
        <v>-120</v>
      </c>
      <c r="J25" s="614">
        <f t="shared" si="1"/>
        <v>-12000</v>
      </c>
      <c r="K25" s="614">
        <f t="shared" si="2"/>
        <v>-0.012</v>
      </c>
      <c r="L25" s="431">
        <v>259476</v>
      </c>
      <c r="M25" s="432">
        <v>259656</v>
      </c>
      <c r="N25" s="602">
        <f t="shared" si="7"/>
        <v>-180</v>
      </c>
      <c r="O25" s="602">
        <f t="shared" si="4"/>
        <v>-18000</v>
      </c>
      <c r="P25" s="602">
        <f t="shared" si="5"/>
        <v>-0.018</v>
      </c>
      <c r="Q25" s="176"/>
    </row>
    <row r="26" spans="1:17" ht="18" customHeight="1">
      <c r="A26" s="186">
        <v>17</v>
      </c>
      <c r="B26" s="187" t="s">
        <v>211</v>
      </c>
      <c r="C26" s="188">
        <v>4865132</v>
      </c>
      <c r="D26" s="192" t="s">
        <v>12</v>
      </c>
      <c r="E26" s="305" t="s">
        <v>354</v>
      </c>
      <c r="F26" s="193">
        <v>100</v>
      </c>
      <c r="G26" s="434">
        <v>51335</v>
      </c>
      <c r="H26" s="435">
        <v>51073</v>
      </c>
      <c r="I26" s="614">
        <f t="shared" si="6"/>
        <v>262</v>
      </c>
      <c r="J26" s="614">
        <f t="shared" si="1"/>
        <v>26200</v>
      </c>
      <c r="K26" s="614">
        <f t="shared" si="2"/>
        <v>0.0262</v>
      </c>
      <c r="L26" s="434">
        <v>705757</v>
      </c>
      <c r="M26" s="435">
        <v>705628</v>
      </c>
      <c r="N26" s="608">
        <f t="shared" si="7"/>
        <v>129</v>
      </c>
      <c r="O26" s="608">
        <f t="shared" si="4"/>
        <v>12900</v>
      </c>
      <c r="P26" s="608">
        <f t="shared" si="5"/>
        <v>0.0129</v>
      </c>
      <c r="Q26" s="568"/>
    </row>
    <row r="27" spans="1:17" ht="18" customHeight="1">
      <c r="A27" s="186"/>
      <c r="B27" s="195" t="s">
        <v>212</v>
      </c>
      <c r="C27" s="188"/>
      <c r="D27" s="192"/>
      <c r="E27" s="305"/>
      <c r="F27" s="193"/>
      <c r="G27" s="127"/>
      <c r="H27" s="518"/>
      <c r="I27" s="614"/>
      <c r="J27" s="614"/>
      <c r="K27" s="614"/>
      <c r="L27" s="521"/>
      <c r="M27" s="79"/>
      <c r="N27" s="602"/>
      <c r="O27" s="602"/>
      <c r="P27" s="602"/>
      <c r="Q27" s="176"/>
    </row>
    <row r="28" spans="1:17" ht="18" customHeight="1">
      <c r="A28" s="186">
        <v>18</v>
      </c>
      <c r="B28" s="187" t="s">
        <v>213</v>
      </c>
      <c r="C28" s="188">
        <v>4865037</v>
      </c>
      <c r="D28" s="192" t="s">
        <v>12</v>
      </c>
      <c r="E28" s="305" t="s">
        <v>354</v>
      </c>
      <c r="F28" s="193">
        <v>1100</v>
      </c>
      <c r="G28" s="431">
        <v>0</v>
      </c>
      <c r="H28" s="432">
        <v>0</v>
      </c>
      <c r="I28" s="614">
        <f>G28-H28</f>
        <v>0</v>
      </c>
      <c r="J28" s="614">
        <f t="shared" si="1"/>
        <v>0</v>
      </c>
      <c r="K28" s="614">
        <f t="shared" si="2"/>
        <v>0</v>
      </c>
      <c r="L28" s="431">
        <v>89218</v>
      </c>
      <c r="M28" s="432">
        <v>86727</v>
      </c>
      <c r="N28" s="602">
        <f>L28-M28</f>
        <v>2491</v>
      </c>
      <c r="O28" s="602">
        <f t="shared" si="4"/>
        <v>2740100</v>
      </c>
      <c r="P28" s="602">
        <f t="shared" si="5"/>
        <v>2.7401</v>
      </c>
      <c r="Q28" s="176"/>
    </row>
    <row r="29" spans="1:17" ht="18" customHeight="1">
      <c r="A29" s="186">
        <v>19</v>
      </c>
      <c r="B29" s="187" t="s">
        <v>214</v>
      </c>
      <c r="C29" s="188">
        <v>4865038</v>
      </c>
      <c r="D29" s="192" t="s">
        <v>12</v>
      </c>
      <c r="E29" s="305" t="s">
        <v>354</v>
      </c>
      <c r="F29" s="193">
        <v>1000</v>
      </c>
      <c r="G29" s="431">
        <v>2474</v>
      </c>
      <c r="H29" s="432">
        <v>2428</v>
      </c>
      <c r="I29" s="614">
        <f>G29-H29</f>
        <v>46</v>
      </c>
      <c r="J29" s="614">
        <f t="shared" si="1"/>
        <v>46000</v>
      </c>
      <c r="K29" s="614">
        <f t="shared" si="2"/>
        <v>0.046</v>
      </c>
      <c r="L29" s="431">
        <v>39827</v>
      </c>
      <c r="M29" s="432">
        <v>39658</v>
      </c>
      <c r="N29" s="602">
        <f>L29-M29</f>
        <v>169</v>
      </c>
      <c r="O29" s="602">
        <f t="shared" si="4"/>
        <v>169000</v>
      </c>
      <c r="P29" s="602">
        <f t="shared" si="5"/>
        <v>0.169</v>
      </c>
      <c r="Q29" s="176"/>
    </row>
    <row r="30" spans="1:17" ht="18" customHeight="1">
      <c r="A30" s="186">
        <v>20</v>
      </c>
      <c r="B30" s="187" t="s">
        <v>215</v>
      </c>
      <c r="C30" s="188">
        <v>4865039</v>
      </c>
      <c r="D30" s="192" t="s">
        <v>12</v>
      </c>
      <c r="E30" s="305" t="s">
        <v>354</v>
      </c>
      <c r="F30" s="193">
        <v>1100</v>
      </c>
      <c r="G30" s="431">
        <v>0</v>
      </c>
      <c r="H30" s="432">
        <v>0</v>
      </c>
      <c r="I30" s="614">
        <f>G30-H30</f>
        <v>0</v>
      </c>
      <c r="J30" s="614">
        <f t="shared" si="1"/>
        <v>0</v>
      </c>
      <c r="K30" s="614">
        <f t="shared" si="2"/>
        <v>0</v>
      </c>
      <c r="L30" s="431">
        <v>150591</v>
      </c>
      <c r="M30" s="432">
        <v>149617</v>
      </c>
      <c r="N30" s="602">
        <f>L30-M30</f>
        <v>974</v>
      </c>
      <c r="O30" s="602">
        <f t="shared" si="4"/>
        <v>1071400</v>
      </c>
      <c r="P30" s="602">
        <f t="shared" si="5"/>
        <v>1.0714</v>
      </c>
      <c r="Q30" s="176"/>
    </row>
    <row r="31" spans="1:17" s="714" customFormat="1" ht="18" customHeight="1">
      <c r="A31" s="186">
        <v>21</v>
      </c>
      <c r="B31" s="190" t="s">
        <v>216</v>
      </c>
      <c r="C31" s="188">
        <v>4865040</v>
      </c>
      <c r="D31" s="192" t="s">
        <v>12</v>
      </c>
      <c r="E31" s="305" t="s">
        <v>354</v>
      </c>
      <c r="F31" s="193">
        <v>1000</v>
      </c>
      <c r="G31" s="434">
        <v>6542</v>
      </c>
      <c r="H31" s="435">
        <v>6592</v>
      </c>
      <c r="I31" s="614">
        <f>G31-H31</f>
        <v>-50</v>
      </c>
      <c r="J31" s="614">
        <f t="shared" si="1"/>
        <v>-50000</v>
      </c>
      <c r="K31" s="614">
        <f t="shared" si="2"/>
        <v>-0.05</v>
      </c>
      <c r="L31" s="434">
        <v>54070</v>
      </c>
      <c r="M31" s="435">
        <v>53995</v>
      </c>
      <c r="N31" s="608">
        <f>L31-M31</f>
        <v>75</v>
      </c>
      <c r="O31" s="608">
        <f t="shared" si="4"/>
        <v>75000</v>
      </c>
      <c r="P31" s="608">
        <f t="shared" si="5"/>
        <v>0.075</v>
      </c>
      <c r="Q31" s="724"/>
    </row>
    <row r="32" spans="1:17" ht="18" customHeight="1">
      <c r="A32" s="186"/>
      <c r="B32" s="195"/>
      <c r="C32" s="188"/>
      <c r="D32" s="192"/>
      <c r="E32" s="305"/>
      <c r="F32" s="193"/>
      <c r="G32" s="127"/>
      <c r="H32" s="79"/>
      <c r="I32" s="613"/>
      <c r="J32" s="613"/>
      <c r="K32" s="615">
        <f>SUM(K28:K31)</f>
        <v>-0.0040000000000000036</v>
      </c>
      <c r="L32" s="214"/>
      <c r="M32" s="79"/>
      <c r="N32" s="602"/>
      <c r="O32" s="602"/>
      <c r="P32" s="663">
        <f>SUM(P28:P31)</f>
        <v>4.0555</v>
      </c>
      <c r="Q32" s="176"/>
    </row>
    <row r="33" spans="1:17" ht="18" customHeight="1">
      <c r="A33" s="186"/>
      <c r="B33" s="194" t="s">
        <v>121</v>
      </c>
      <c r="C33" s="188"/>
      <c r="D33" s="189"/>
      <c r="E33" s="305"/>
      <c r="F33" s="193"/>
      <c r="G33" s="127"/>
      <c r="H33" s="79"/>
      <c r="I33" s="613"/>
      <c r="J33" s="613"/>
      <c r="K33" s="613"/>
      <c r="L33" s="214"/>
      <c r="M33" s="79"/>
      <c r="N33" s="602"/>
      <c r="O33" s="602"/>
      <c r="P33" s="602"/>
      <c r="Q33" s="176"/>
    </row>
    <row r="34" spans="1:17" ht="18" customHeight="1">
      <c r="A34" s="186">
        <v>22</v>
      </c>
      <c r="B34" s="712" t="s">
        <v>409</v>
      </c>
      <c r="C34" s="188">
        <v>4864845</v>
      </c>
      <c r="D34" s="187" t="s">
        <v>12</v>
      </c>
      <c r="E34" s="187" t="s">
        <v>354</v>
      </c>
      <c r="F34" s="193">
        <v>1000</v>
      </c>
      <c r="G34" s="434">
        <v>2012</v>
      </c>
      <c r="H34" s="435">
        <v>1890</v>
      </c>
      <c r="I34" s="614">
        <f>G34-H34</f>
        <v>122</v>
      </c>
      <c r="J34" s="614">
        <f t="shared" si="1"/>
        <v>122000</v>
      </c>
      <c r="K34" s="614">
        <f t="shared" si="2"/>
        <v>0.122</v>
      </c>
      <c r="L34" s="434">
        <v>73763</v>
      </c>
      <c r="M34" s="435">
        <v>73742</v>
      </c>
      <c r="N34" s="608">
        <f>L34-M34</f>
        <v>21</v>
      </c>
      <c r="O34" s="608">
        <f t="shared" si="4"/>
        <v>21000</v>
      </c>
      <c r="P34" s="608">
        <f t="shared" si="5"/>
        <v>0.021</v>
      </c>
      <c r="Q34" s="711"/>
    </row>
    <row r="35" spans="1:17" ht="18">
      <c r="A35" s="186">
        <v>23</v>
      </c>
      <c r="B35" s="187" t="s">
        <v>188</v>
      </c>
      <c r="C35" s="188">
        <v>4864862</v>
      </c>
      <c r="D35" s="192" t="s">
        <v>12</v>
      </c>
      <c r="E35" s="305" t="s">
        <v>354</v>
      </c>
      <c r="F35" s="193">
        <v>1000</v>
      </c>
      <c r="G35" s="434">
        <v>12393</v>
      </c>
      <c r="H35" s="435">
        <v>11648</v>
      </c>
      <c r="I35" s="614">
        <f>G35-H35</f>
        <v>745</v>
      </c>
      <c r="J35" s="614">
        <f t="shared" si="1"/>
        <v>745000</v>
      </c>
      <c r="K35" s="614">
        <f t="shared" si="2"/>
        <v>0.745</v>
      </c>
      <c r="L35" s="434">
        <v>170</v>
      </c>
      <c r="M35" s="435">
        <v>170</v>
      </c>
      <c r="N35" s="608">
        <f>L35-M35</f>
        <v>0</v>
      </c>
      <c r="O35" s="608">
        <f t="shared" si="4"/>
        <v>0</v>
      </c>
      <c r="P35" s="608">
        <f t="shared" si="5"/>
        <v>0</v>
      </c>
      <c r="Q35" s="682"/>
    </row>
    <row r="36" spans="1:17" ht="18" customHeight="1">
      <c r="A36" s="186">
        <v>24</v>
      </c>
      <c r="B36" s="190" t="s">
        <v>189</v>
      </c>
      <c r="C36" s="188">
        <v>4865142</v>
      </c>
      <c r="D36" s="192" t="s">
        <v>12</v>
      </c>
      <c r="E36" s="305" t="s">
        <v>354</v>
      </c>
      <c r="F36" s="193">
        <v>500</v>
      </c>
      <c r="G36" s="431">
        <v>903457</v>
      </c>
      <c r="H36" s="432">
        <v>902714</v>
      </c>
      <c r="I36" s="613">
        <f>G36-H36</f>
        <v>743</v>
      </c>
      <c r="J36" s="613">
        <f t="shared" si="1"/>
        <v>371500</v>
      </c>
      <c r="K36" s="613">
        <f t="shared" si="2"/>
        <v>0.3715</v>
      </c>
      <c r="L36" s="431">
        <v>54657</v>
      </c>
      <c r="M36" s="432">
        <v>54657</v>
      </c>
      <c r="N36" s="602">
        <f>L36-M36</f>
        <v>0</v>
      </c>
      <c r="O36" s="602">
        <f t="shared" si="4"/>
        <v>0</v>
      </c>
      <c r="P36" s="602">
        <f t="shared" si="5"/>
        <v>0</v>
      </c>
      <c r="Q36" s="682"/>
    </row>
    <row r="37" spans="1:17" s="714" customFormat="1" ht="18" customHeight="1">
      <c r="A37" s="186">
        <v>25</v>
      </c>
      <c r="B37" s="190" t="s">
        <v>417</v>
      </c>
      <c r="C37" s="188">
        <v>5128435</v>
      </c>
      <c r="D37" s="192" t="s">
        <v>12</v>
      </c>
      <c r="E37" s="305" t="s">
        <v>354</v>
      </c>
      <c r="F37" s="193">
        <v>400</v>
      </c>
      <c r="G37" s="434">
        <v>14841</v>
      </c>
      <c r="H37" s="435">
        <v>15220</v>
      </c>
      <c r="I37" s="614">
        <f>G37-H37</f>
        <v>-379</v>
      </c>
      <c r="J37" s="614">
        <f>$F37*I37</f>
        <v>-151600</v>
      </c>
      <c r="K37" s="614">
        <f>J37/1000000</f>
        <v>-0.1516</v>
      </c>
      <c r="L37" s="434">
        <v>3137</v>
      </c>
      <c r="M37" s="435">
        <v>3151</v>
      </c>
      <c r="N37" s="608">
        <f>L37-M37</f>
        <v>-14</v>
      </c>
      <c r="O37" s="608">
        <f>$F37*N37</f>
        <v>-5600</v>
      </c>
      <c r="P37" s="608">
        <f>O37/1000000</f>
        <v>-0.0056</v>
      </c>
      <c r="Q37" s="718"/>
    </row>
    <row r="38" spans="1:17" ht="18" customHeight="1">
      <c r="A38" s="186"/>
      <c r="B38" s="195" t="s">
        <v>193</v>
      </c>
      <c r="C38" s="188"/>
      <c r="D38" s="192"/>
      <c r="E38" s="305"/>
      <c r="F38" s="193"/>
      <c r="G38" s="127"/>
      <c r="H38" s="79"/>
      <c r="I38" s="613"/>
      <c r="J38" s="613"/>
      <c r="K38" s="613"/>
      <c r="L38" s="214"/>
      <c r="M38" s="79"/>
      <c r="N38" s="602"/>
      <c r="O38" s="602"/>
      <c r="P38" s="602"/>
      <c r="Q38" s="678"/>
    </row>
    <row r="39" spans="1:17" ht="17.25" customHeight="1">
      <c r="A39" s="186">
        <v>25</v>
      </c>
      <c r="B39" s="187" t="s">
        <v>408</v>
      </c>
      <c r="C39" s="188">
        <v>4864892</v>
      </c>
      <c r="D39" s="192" t="s">
        <v>12</v>
      </c>
      <c r="E39" s="305" t="s">
        <v>354</v>
      </c>
      <c r="F39" s="193">
        <v>-500</v>
      </c>
      <c r="G39" s="434">
        <v>183</v>
      </c>
      <c r="H39" s="435">
        <v>183</v>
      </c>
      <c r="I39" s="614">
        <f>G39-H39</f>
        <v>0</v>
      </c>
      <c r="J39" s="614">
        <f t="shared" si="1"/>
        <v>0</v>
      </c>
      <c r="K39" s="614">
        <f t="shared" si="2"/>
        <v>0</v>
      </c>
      <c r="L39" s="434">
        <v>17120</v>
      </c>
      <c r="M39" s="435">
        <v>17120</v>
      </c>
      <c r="N39" s="608">
        <f>L39-M39</f>
        <v>0</v>
      </c>
      <c r="O39" s="608">
        <f t="shared" si="4"/>
        <v>0</v>
      </c>
      <c r="P39" s="608">
        <f t="shared" si="5"/>
        <v>0</v>
      </c>
      <c r="Q39" s="678"/>
    </row>
    <row r="40" spans="1:17" s="714" customFormat="1" ht="17.25" customHeight="1">
      <c r="A40" s="186">
        <v>26</v>
      </c>
      <c r="B40" s="187" t="s">
        <v>411</v>
      </c>
      <c r="C40" s="188">
        <v>4864826</v>
      </c>
      <c r="D40" s="192" t="s">
        <v>12</v>
      </c>
      <c r="E40" s="305" t="s">
        <v>354</v>
      </c>
      <c r="F40" s="191">
        <v>-83.3333333333333</v>
      </c>
      <c r="G40" s="434">
        <v>3106</v>
      </c>
      <c r="H40" s="435">
        <v>3106</v>
      </c>
      <c r="I40" s="614">
        <f>G40-H40</f>
        <v>0</v>
      </c>
      <c r="J40" s="614">
        <f t="shared" si="1"/>
        <v>0</v>
      </c>
      <c r="K40" s="614">
        <f t="shared" si="2"/>
        <v>0</v>
      </c>
      <c r="L40" s="434">
        <v>978921</v>
      </c>
      <c r="M40" s="435">
        <v>978921</v>
      </c>
      <c r="N40" s="608">
        <f>L40-M40</f>
        <v>0</v>
      </c>
      <c r="O40" s="608">
        <f t="shared" si="4"/>
        <v>0</v>
      </c>
      <c r="P40" s="608">
        <f t="shared" si="5"/>
        <v>0</v>
      </c>
      <c r="Q40" s="757"/>
    </row>
    <row r="41" spans="1:17" ht="17.25" customHeight="1">
      <c r="A41" s="186">
        <v>27</v>
      </c>
      <c r="B41" s="187" t="s">
        <v>121</v>
      </c>
      <c r="C41" s="188">
        <v>4864791</v>
      </c>
      <c r="D41" s="192" t="s">
        <v>12</v>
      </c>
      <c r="E41" s="305" t="s">
        <v>354</v>
      </c>
      <c r="F41" s="191">
        <v>-166.666666666667</v>
      </c>
      <c r="G41" s="434">
        <v>987618</v>
      </c>
      <c r="H41" s="435">
        <v>987618</v>
      </c>
      <c r="I41" s="614">
        <f>G41-H41</f>
        <v>0</v>
      </c>
      <c r="J41" s="614">
        <f t="shared" si="1"/>
        <v>0</v>
      </c>
      <c r="K41" s="614">
        <f t="shared" si="2"/>
        <v>0</v>
      </c>
      <c r="L41" s="434">
        <v>993182</v>
      </c>
      <c r="M41" s="435">
        <v>993182</v>
      </c>
      <c r="N41" s="608">
        <f>L41-M41</f>
        <v>0</v>
      </c>
      <c r="O41" s="608">
        <f t="shared" si="4"/>
        <v>0</v>
      </c>
      <c r="P41" s="608">
        <f t="shared" si="5"/>
        <v>0</v>
      </c>
      <c r="Q41" s="543"/>
    </row>
    <row r="42" spans="1:17" ht="16.5" customHeight="1" thickBot="1">
      <c r="A42" s="186"/>
      <c r="B42" s="703"/>
      <c r="C42" s="199"/>
      <c r="D42" s="201"/>
      <c r="E42" s="198"/>
      <c r="F42" s="704"/>
      <c r="G42" s="705"/>
      <c r="H42" s="705"/>
      <c r="I42" s="705"/>
      <c r="J42" s="705"/>
      <c r="K42" s="705"/>
      <c r="L42" s="705"/>
      <c r="M42" s="705"/>
      <c r="N42" s="705"/>
      <c r="O42" s="705"/>
      <c r="P42" s="705"/>
      <c r="Q42" s="701"/>
    </row>
    <row r="43" spans="1:17" ht="18" customHeight="1" thickTop="1">
      <c r="A43" s="185"/>
      <c r="B43" s="187"/>
      <c r="C43" s="188"/>
      <c r="D43" s="189"/>
      <c r="E43" s="305"/>
      <c r="F43" s="188"/>
      <c r="G43" s="188"/>
      <c r="H43" s="79"/>
      <c r="I43" s="79"/>
      <c r="J43" s="79"/>
      <c r="K43" s="79"/>
      <c r="L43" s="520"/>
      <c r="M43" s="79"/>
      <c r="N43" s="79"/>
      <c r="O43" s="79"/>
      <c r="P43" s="79"/>
      <c r="Q43" s="25"/>
    </row>
    <row r="44" spans="1:17" ht="21" customHeight="1" thickBot="1">
      <c r="A44" s="210"/>
      <c r="B44" s="527"/>
      <c r="C44" s="199"/>
      <c r="D44" s="201"/>
      <c r="E44" s="198"/>
      <c r="F44" s="199"/>
      <c r="G44" s="199"/>
      <c r="H44" s="89"/>
      <c r="I44" s="89"/>
      <c r="J44" s="89"/>
      <c r="K44" s="89"/>
      <c r="L44" s="89"/>
      <c r="M44" s="89"/>
      <c r="N44" s="89"/>
      <c r="O44" s="89"/>
      <c r="P44" s="89"/>
      <c r="Q44" s="213" t="str">
        <f>NDPL!Q1</f>
        <v>SEPTEMBER-2014</v>
      </c>
    </row>
    <row r="45" spans="1:17" ht="21.75" customHeight="1" thickTop="1">
      <c r="A45" s="183"/>
      <c r="B45" s="531" t="s">
        <v>356</v>
      </c>
      <c r="C45" s="188"/>
      <c r="D45" s="189"/>
      <c r="E45" s="305"/>
      <c r="F45" s="188"/>
      <c r="G45" s="532"/>
      <c r="H45" s="79"/>
      <c r="I45" s="79"/>
      <c r="J45" s="79"/>
      <c r="K45" s="79"/>
      <c r="L45" s="532"/>
      <c r="M45" s="79"/>
      <c r="N45" s="79"/>
      <c r="O45" s="79"/>
      <c r="P45" s="533"/>
      <c r="Q45" s="534"/>
    </row>
    <row r="46" spans="1:17" ht="21" customHeight="1">
      <c r="A46" s="186"/>
      <c r="B46" s="692" t="s">
        <v>401</v>
      </c>
      <c r="C46" s="188"/>
      <c r="D46" s="189"/>
      <c r="E46" s="305"/>
      <c r="F46" s="188"/>
      <c r="G46" s="127"/>
      <c r="H46" s="79"/>
      <c r="I46" s="79"/>
      <c r="J46" s="79"/>
      <c r="K46" s="79"/>
      <c r="L46" s="127"/>
      <c r="M46" s="79"/>
      <c r="N46" s="79"/>
      <c r="O46" s="79"/>
      <c r="P46" s="79"/>
      <c r="Q46" s="693"/>
    </row>
    <row r="47" spans="1:17" ht="18">
      <c r="A47" s="186">
        <v>26</v>
      </c>
      <c r="B47" s="187" t="s">
        <v>402</v>
      </c>
      <c r="C47" s="188">
        <v>5128418</v>
      </c>
      <c r="D47" s="192" t="s">
        <v>12</v>
      </c>
      <c r="E47" s="305" t="s">
        <v>354</v>
      </c>
      <c r="F47" s="188">
        <v>-1000</v>
      </c>
      <c r="G47" s="431">
        <v>982447</v>
      </c>
      <c r="H47" s="432">
        <v>982808</v>
      </c>
      <c r="I47" s="602">
        <f>G47-H47</f>
        <v>-361</v>
      </c>
      <c r="J47" s="602">
        <f t="shared" si="1"/>
        <v>361000</v>
      </c>
      <c r="K47" s="602">
        <f t="shared" si="2"/>
        <v>0.361</v>
      </c>
      <c r="L47" s="431">
        <v>978548</v>
      </c>
      <c r="M47" s="432">
        <v>978985</v>
      </c>
      <c r="N47" s="602">
        <f>L47-M47</f>
        <v>-437</v>
      </c>
      <c r="O47" s="602">
        <f t="shared" si="4"/>
        <v>437000</v>
      </c>
      <c r="P47" s="602">
        <f t="shared" si="5"/>
        <v>0.437</v>
      </c>
      <c r="Q47" s="694"/>
    </row>
    <row r="48" spans="1:17" ht="18">
      <c r="A48" s="186">
        <v>27</v>
      </c>
      <c r="B48" s="187" t="s">
        <v>413</v>
      </c>
      <c r="C48" s="188">
        <v>5128421</v>
      </c>
      <c r="D48" s="192" t="s">
        <v>12</v>
      </c>
      <c r="E48" s="305" t="s">
        <v>354</v>
      </c>
      <c r="F48" s="188">
        <v>-1000</v>
      </c>
      <c r="G48" s="431">
        <v>23</v>
      </c>
      <c r="H48" s="432">
        <v>23</v>
      </c>
      <c r="I48" s="372">
        <f>G48-H48</f>
        <v>0</v>
      </c>
      <c r="J48" s="372">
        <f>$F48*I48</f>
        <v>0</v>
      </c>
      <c r="K48" s="372">
        <f>J48/1000000</f>
        <v>0</v>
      </c>
      <c r="L48" s="431">
        <v>44</v>
      </c>
      <c r="M48" s="432">
        <v>44</v>
      </c>
      <c r="N48" s="372">
        <f>L48-M48</f>
        <v>0</v>
      </c>
      <c r="O48" s="372">
        <f>$F48*N48</f>
        <v>0</v>
      </c>
      <c r="P48" s="372">
        <f>O48/1000000</f>
        <v>0</v>
      </c>
      <c r="Q48" s="694"/>
    </row>
    <row r="49" spans="1:17" ht="18">
      <c r="A49" s="186"/>
      <c r="B49" s="692" t="s">
        <v>405</v>
      </c>
      <c r="C49" s="188"/>
      <c r="D49" s="192"/>
      <c r="E49" s="305"/>
      <c r="F49" s="188"/>
      <c r="G49" s="431"/>
      <c r="H49" s="432"/>
      <c r="I49" s="602"/>
      <c r="J49" s="602"/>
      <c r="K49" s="602"/>
      <c r="L49" s="431"/>
      <c r="M49" s="432"/>
      <c r="N49" s="602"/>
      <c r="O49" s="602"/>
      <c r="P49" s="602"/>
      <c r="Q49" s="694"/>
    </row>
    <row r="50" spans="1:17" ht="18">
      <c r="A50" s="186">
        <v>28</v>
      </c>
      <c r="B50" s="187" t="s">
        <v>402</v>
      </c>
      <c r="C50" s="188">
        <v>5128422</v>
      </c>
      <c r="D50" s="192" t="s">
        <v>12</v>
      </c>
      <c r="E50" s="305" t="s">
        <v>354</v>
      </c>
      <c r="F50" s="188">
        <v>-1000</v>
      </c>
      <c r="G50" s="431">
        <v>980203</v>
      </c>
      <c r="H50" s="432">
        <v>980591</v>
      </c>
      <c r="I50" s="602">
        <f>G50-H50</f>
        <v>-388</v>
      </c>
      <c r="J50" s="602">
        <f t="shared" si="1"/>
        <v>388000</v>
      </c>
      <c r="K50" s="602">
        <f t="shared" si="2"/>
        <v>0.388</v>
      </c>
      <c r="L50" s="431">
        <v>984593</v>
      </c>
      <c r="M50" s="432">
        <v>984637</v>
      </c>
      <c r="N50" s="602">
        <f>L50-M50</f>
        <v>-44</v>
      </c>
      <c r="O50" s="602">
        <f t="shared" si="4"/>
        <v>44000</v>
      </c>
      <c r="P50" s="602">
        <f t="shared" si="5"/>
        <v>0.044</v>
      </c>
      <c r="Q50" s="694"/>
    </row>
    <row r="51" spans="1:17" ht="18">
      <c r="A51" s="186">
        <v>29</v>
      </c>
      <c r="B51" s="187" t="s">
        <v>413</v>
      </c>
      <c r="C51" s="188">
        <v>5128428</v>
      </c>
      <c r="D51" s="192" t="s">
        <v>12</v>
      </c>
      <c r="E51" s="305" t="s">
        <v>354</v>
      </c>
      <c r="F51" s="188">
        <v>-1000</v>
      </c>
      <c r="G51" s="431">
        <v>995766</v>
      </c>
      <c r="H51" s="432">
        <v>996169</v>
      </c>
      <c r="I51" s="602">
        <f>G51-H51</f>
        <v>-403</v>
      </c>
      <c r="J51" s="602">
        <f>$F51*I51</f>
        <v>403000</v>
      </c>
      <c r="K51" s="602">
        <f>J51/1000000</f>
        <v>0.403</v>
      </c>
      <c r="L51" s="431">
        <v>996407</v>
      </c>
      <c r="M51" s="432">
        <v>996449</v>
      </c>
      <c r="N51" s="602">
        <f>L51-M51</f>
        <v>-42</v>
      </c>
      <c r="O51" s="602">
        <f>$F51*N51</f>
        <v>42000</v>
      </c>
      <c r="P51" s="602">
        <f>O51/1000000</f>
        <v>0.042</v>
      </c>
      <c r="Q51" s="694"/>
    </row>
    <row r="52" spans="1:17" ht="18" customHeight="1">
      <c r="A52" s="186"/>
      <c r="B52" s="194" t="s">
        <v>194</v>
      </c>
      <c r="C52" s="188"/>
      <c r="D52" s="189"/>
      <c r="E52" s="305"/>
      <c r="F52" s="193"/>
      <c r="G52" s="127"/>
      <c r="H52" s="79"/>
      <c r="I52" s="79"/>
      <c r="J52" s="79"/>
      <c r="K52" s="79"/>
      <c r="L52" s="214"/>
      <c r="M52" s="79"/>
      <c r="N52" s="79"/>
      <c r="O52" s="79"/>
      <c r="P52" s="79"/>
      <c r="Q52" s="176"/>
    </row>
    <row r="53" spans="1:17" ht="25.5">
      <c r="A53" s="186">
        <v>30</v>
      </c>
      <c r="B53" s="196" t="s">
        <v>218</v>
      </c>
      <c r="C53" s="188">
        <v>4865133</v>
      </c>
      <c r="D53" s="192" t="s">
        <v>12</v>
      </c>
      <c r="E53" s="305" t="s">
        <v>354</v>
      </c>
      <c r="F53" s="193">
        <v>100</v>
      </c>
      <c r="G53" s="431">
        <v>305990</v>
      </c>
      <c r="H53" s="432">
        <v>304892</v>
      </c>
      <c r="I53" s="602">
        <f>G53-H53</f>
        <v>1098</v>
      </c>
      <c r="J53" s="602">
        <f t="shared" si="1"/>
        <v>109800</v>
      </c>
      <c r="K53" s="602">
        <f t="shared" si="2"/>
        <v>0.1098</v>
      </c>
      <c r="L53" s="431">
        <v>48566</v>
      </c>
      <c r="M53" s="432">
        <v>48557</v>
      </c>
      <c r="N53" s="602">
        <f>L53-M53</f>
        <v>9</v>
      </c>
      <c r="O53" s="602">
        <f t="shared" si="4"/>
        <v>900</v>
      </c>
      <c r="P53" s="602">
        <f t="shared" si="5"/>
        <v>0.0009</v>
      </c>
      <c r="Q53" s="176"/>
    </row>
    <row r="54" spans="1:17" ht="18" customHeight="1">
      <c r="A54" s="186"/>
      <c r="B54" s="194" t="s">
        <v>196</v>
      </c>
      <c r="C54" s="188"/>
      <c r="D54" s="192"/>
      <c r="E54" s="305"/>
      <c r="F54" s="193"/>
      <c r="G54" s="127"/>
      <c r="H54" s="79"/>
      <c r="I54" s="602"/>
      <c r="J54" s="602"/>
      <c r="K54" s="602"/>
      <c r="L54" s="214"/>
      <c r="M54" s="79"/>
      <c r="N54" s="602"/>
      <c r="O54" s="602"/>
      <c r="P54" s="602"/>
      <c r="Q54" s="176"/>
    </row>
    <row r="55" spans="1:17" ht="18" customHeight="1">
      <c r="A55" s="186">
        <v>31</v>
      </c>
      <c r="B55" s="187" t="s">
        <v>183</v>
      </c>
      <c r="C55" s="188">
        <v>4865076</v>
      </c>
      <c r="D55" s="192" t="s">
        <v>12</v>
      </c>
      <c r="E55" s="305" t="s">
        <v>354</v>
      </c>
      <c r="F55" s="193">
        <v>100</v>
      </c>
      <c r="G55" s="431">
        <v>3944</v>
      </c>
      <c r="H55" s="432">
        <v>3892</v>
      </c>
      <c r="I55" s="602">
        <f>G55-H55</f>
        <v>52</v>
      </c>
      <c r="J55" s="602">
        <f t="shared" si="1"/>
        <v>5200</v>
      </c>
      <c r="K55" s="602">
        <f t="shared" si="2"/>
        <v>0.0052</v>
      </c>
      <c r="L55" s="431">
        <v>20837</v>
      </c>
      <c r="M55" s="432">
        <v>20032</v>
      </c>
      <c r="N55" s="602">
        <f>L55-M55</f>
        <v>805</v>
      </c>
      <c r="O55" s="602">
        <f t="shared" si="4"/>
        <v>80500</v>
      </c>
      <c r="P55" s="602">
        <f t="shared" si="5"/>
        <v>0.0805</v>
      </c>
      <c r="Q55" s="176"/>
    </row>
    <row r="56" spans="1:17" ht="18" customHeight="1">
      <c r="A56" s="186">
        <v>32</v>
      </c>
      <c r="B56" s="190" t="s">
        <v>197</v>
      </c>
      <c r="C56" s="188">
        <v>4865077</v>
      </c>
      <c r="D56" s="192" t="s">
        <v>12</v>
      </c>
      <c r="E56" s="305" t="s">
        <v>354</v>
      </c>
      <c r="F56" s="193">
        <v>100</v>
      </c>
      <c r="G56" s="127"/>
      <c r="H56" s="79"/>
      <c r="I56" s="602">
        <f>G56-H56</f>
        <v>0</v>
      </c>
      <c r="J56" s="602">
        <f t="shared" si="1"/>
        <v>0</v>
      </c>
      <c r="K56" s="602">
        <f t="shared" si="2"/>
        <v>0</v>
      </c>
      <c r="L56" s="521"/>
      <c r="M56" s="79"/>
      <c r="N56" s="602">
        <f>L56-M56</f>
        <v>0</v>
      </c>
      <c r="O56" s="602">
        <f t="shared" si="4"/>
        <v>0</v>
      </c>
      <c r="P56" s="602">
        <f t="shared" si="5"/>
        <v>0</v>
      </c>
      <c r="Q56" s="176"/>
    </row>
    <row r="57" spans="1:17" ht="18" customHeight="1">
      <c r="A57" s="186"/>
      <c r="B57" s="194" t="s">
        <v>173</v>
      </c>
      <c r="C57" s="188"/>
      <c r="D57" s="192"/>
      <c r="E57" s="305"/>
      <c r="F57" s="193"/>
      <c r="G57" s="127"/>
      <c r="H57" s="79"/>
      <c r="I57" s="602"/>
      <c r="J57" s="602"/>
      <c r="K57" s="602"/>
      <c r="L57" s="214"/>
      <c r="M57" s="79"/>
      <c r="N57" s="602"/>
      <c r="O57" s="602"/>
      <c r="P57" s="602"/>
      <c r="Q57" s="176"/>
    </row>
    <row r="58" spans="1:17" ht="18" customHeight="1">
      <c r="A58" s="186">
        <v>33</v>
      </c>
      <c r="B58" s="187" t="s">
        <v>190</v>
      </c>
      <c r="C58" s="188">
        <v>4865093</v>
      </c>
      <c r="D58" s="192" t="s">
        <v>12</v>
      </c>
      <c r="E58" s="305" t="s">
        <v>354</v>
      </c>
      <c r="F58" s="193">
        <v>100</v>
      </c>
      <c r="G58" s="431">
        <v>65317</v>
      </c>
      <c r="H58" s="432">
        <v>65072</v>
      </c>
      <c r="I58" s="602">
        <f>G58-H58</f>
        <v>245</v>
      </c>
      <c r="J58" s="602">
        <f t="shared" si="1"/>
        <v>24500</v>
      </c>
      <c r="K58" s="602">
        <f t="shared" si="2"/>
        <v>0.0245</v>
      </c>
      <c r="L58" s="431">
        <v>65005</v>
      </c>
      <c r="M58" s="432">
        <v>64103</v>
      </c>
      <c r="N58" s="602">
        <f>L58-M58</f>
        <v>902</v>
      </c>
      <c r="O58" s="602">
        <f t="shared" si="4"/>
        <v>90200</v>
      </c>
      <c r="P58" s="602">
        <f t="shared" si="5"/>
        <v>0.0902</v>
      </c>
      <c r="Q58" s="176"/>
    </row>
    <row r="59" spans="1:17" ht="19.5" customHeight="1">
      <c r="A59" s="186">
        <v>34</v>
      </c>
      <c r="B59" s="190" t="s">
        <v>191</v>
      </c>
      <c r="C59" s="188">
        <v>4865094</v>
      </c>
      <c r="D59" s="192" t="s">
        <v>12</v>
      </c>
      <c r="E59" s="305" t="s">
        <v>354</v>
      </c>
      <c r="F59" s="193">
        <v>100</v>
      </c>
      <c r="G59" s="431">
        <v>63784</v>
      </c>
      <c r="H59" s="432">
        <v>63734</v>
      </c>
      <c r="I59" s="602">
        <f>G59-H59</f>
        <v>50</v>
      </c>
      <c r="J59" s="602">
        <f t="shared" si="1"/>
        <v>5000</v>
      </c>
      <c r="K59" s="602">
        <f t="shared" si="2"/>
        <v>0.005</v>
      </c>
      <c r="L59" s="431">
        <v>63258</v>
      </c>
      <c r="M59" s="432">
        <v>62321</v>
      </c>
      <c r="N59" s="602">
        <f>L59-M59</f>
        <v>937</v>
      </c>
      <c r="O59" s="602">
        <f t="shared" si="4"/>
        <v>93700</v>
      </c>
      <c r="P59" s="602">
        <f t="shared" si="5"/>
        <v>0.0937</v>
      </c>
      <c r="Q59" s="176"/>
    </row>
    <row r="60" spans="1:17" ht="25.5">
      <c r="A60" s="186">
        <v>35</v>
      </c>
      <c r="B60" s="196" t="s">
        <v>217</v>
      </c>
      <c r="C60" s="188">
        <v>4865144</v>
      </c>
      <c r="D60" s="192" t="s">
        <v>12</v>
      </c>
      <c r="E60" s="305" t="s">
        <v>354</v>
      </c>
      <c r="F60" s="193">
        <v>200</v>
      </c>
      <c r="G60" s="674">
        <v>85705</v>
      </c>
      <c r="H60" s="675">
        <v>85464</v>
      </c>
      <c r="I60" s="613">
        <f>G60-H60</f>
        <v>241</v>
      </c>
      <c r="J60" s="613">
        <f t="shared" si="1"/>
        <v>48200</v>
      </c>
      <c r="K60" s="613">
        <f t="shared" si="2"/>
        <v>0.0482</v>
      </c>
      <c r="L60" s="674">
        <v>117598</v>
      </c>
      <c r="M60" s="675">
        <v>116247</v>
      </c>
      <c r="N60" s="613">
        <f>L60-M60</f>
        <v>1351</v>
      </c>
      <c r="O60" s="613">
        <f t="shared" si="4"/>
        <v>270200</v>
      </c>
      <c r="P60" s="613">
        <f t="shared" si="5"/>
        <v>0.2702</v>
      </c>
      <c r="Q60" s="676"/>
    </row>
    <row r="61" spans="1:17" ht="19.5" customHeight="1">
      <c r="A61" s="186"/>
      <c r="B61" s="194" t="s">
        <v>183</v>
      </c>
      <c r="C61" s="188"/>
      <c r="D61" s="192"/>
      <c r="E61" s="189"/>
      <c r="F61" s="193"/>
      <c r="G61" s="431"/>
      <c r="H61" s="432"/>
      <c r="I61" s="602"/>
      <c r="J61" s="602"/>
      <c r="K61" s="602"/>
      <c r="L61" s="214"/>
      <c r="M61" s="79"/>
      <c r="N61" s="602"/>
      <c r="O61" s="602"/>
      <c r="P61" s="602"/>
      <c r="Q61" s="176"/>
    </row>
    <row r="62" spans="1:17" ht="18">
      <c r="A62" s="186">
        <v>36</v>
      </c>
      <c r="B62" s="187" t="s">
        <v>184</v>
      </c>
      <c r="C62" s="188">
        <v>4865143</v>
      </c>
      <c r="D62" s="192" t="s">
        <v>12</v>
      </c>
      <c r="E62" s="189" t="s">
        <v>13</v>
      </c>
      <c r="F62" s="193">
        <v>100</v>
      </c>
      <c r="G62" s="431">
        <v>44871</v>
      </c>
      <c r="H62" s="432">
        <v>42601</v>
      </c>
      <c r="I62" s="602">
        <f>G62-H62</f>
        <v>2270</v>
      </c>
      <c r="J62" s="602">
        <f t="shared" si="1"/>
        <v>227000</v>
      </c>
      <c r="K62" s="602">
        <f t="shared" si="2"/>
        <v>0.227</v>
      </c>
      <c r="L62" s="431">
        <v>909265</v>
      </c>
      <c r="M62" s="432">
        <v>909054</v>
      </c>
      <c r="N62" s="602">
        <f>L62-M62</f>
        <v>211</v>
      </c>
      <c r="O62" s="602">
        <f t="shared" si="4"/>
        <v>21100</v>
      </c>
      <c r="P62" s="602">
        <f t="shared" si="5"/>
        <v>0.0211</v>
      </c>
      <c r="Q62" s="567"/>
    </row>
    <row r="63" spans="1:23" ht="18" customHeight="1" thickBot="1">
      <c r="A63" s="197"/>
      <c r="B63" s="198"/>
      <c r="C63" s="199"/>
      <c r="D63" s="200"/>
      <c r="E63" s="201"/>
      <c r="F63" s="202"/>
      <c r="G63" s="203"/>
      <c r="H63" s="204"/>
      <c r="I63" s="205"/>
      <c r="J63" s="205"/>
      <c r="K63" s="205"/>
      <c r="L63" s="206"/>
      <c r="M63" s="204"/>
      <c r="N63" s="205"/>
      <c r="O63" s="205"/>
      <c r="P63" s="205"/>
      <c r="Q63" s="208"/>
      <c r="R63" s="93"/>
      <c r="S63" s="93"/>
      <c r="T63" s="93"/>
      <c r="U63" s="93"/>
      <c r="V63" s="93"/>
      <c r="W63" s="93"/>
    </row>
    <row r="64" spans="1:23" ht="15.75" customHeight="1" thickTop="1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3"/>
      <c r="R64" s="93"/>
      <c r="S64" s="93"/>
      <c r="T64" s="93"/>
      <c r="U64" s="93"/>
      <c r="V64" s="93"/>
      <c r="W64" s="93"/>
    </row>
    <row r="65" spans="1:23" ht="24" thickBot="1">
      <c r="A65" s="516" t="s">
        <v>374</v>
      </c>
      <c r="G65" s="19"/>
      <c r="H65" s="19"/>
      <c r="I65" s="56" t="s">
        <v>406</v>
      </c>
      <c r="J65" s="19"/>
      <c r="K65" s="19"/>
      <c r="L65" s="19"/>
      <c r="M65" s="19"/>
      <c r="N65" s="56" t="s">
        <v>407</v>
      </c>
      <c r="O65" s="19"/>
      <c r="P65" s="19"/>
      <c r="R65" s="93"/>
      <c r="S65" s="93"/>
      <c r="T65" s="93"/>
      <c r="U65" s="93"/>
      <c r="V65" s="93"/>
      <c r="W65" s="93"/>
    </row>
    <row r="66" spans="1:23" ht="39.75" thickBot="1" thickTop="1">
      <c r="A66" s="41" t="s">
        <v>8</v>
      </c>
      <c r="B66" s="38" t="s">
        <v>9</v>
      </c>
      <c r="C66" s="39" t="s">
        <v>1</v>
      </c>
      <c r="D66" s="39" t="s">
        <v>2</v>
      </c>
      <c r="E66" s="39" t="s">
        <v>3</v>
      </c>
      <c r="F66" s="39" t="s">
        <v>10</v>
      </c>
      <c r="G66" s="41" t="str">
        <f>G5</f>
        <v>FINAL READING 01/10/2014</v>
      </c>
      <c r="H66" s="39" t="str">
        <f>H5</f>
        <v>INTIAL READING 01/09/2014</v>
      </c>
      <c r="I66" s="39" t="s">
        <v>4</v>
      </c>
      <c r="J66" s="39" t="s">
        <v>5</v>
      </c>
      <c r="K66" s="39" t="s">
        <v>6</v>
      </c>
      <c r="L66" s="41" t="str">
        <f>G66</f>
        <v>FINAL READING 01/10/2014</v>
      </c>
      <c r="M66" s="39" t="str">
        <f>H66</f>
        <v>INTIAL READING 01/09/2014</v>
      </c>
      <c r="N66" s="39" t="s">
        <v>4</v>
      </c>
      <c r="O66" s="39" t="s">
        <v>5</v>
      </c>
      <c r="P66" s="39" t="s">
        <v>6</v>
      </c>
      <c r="Q66" s="209" t="s">
        <v>317</v>
      </c>
      <c r="R66" s="93"/>
      <c r="S66" s="93"/>
      <c r="T66" s="93"/>
      <c r="U66" s="93"/>
      <c r="V66" s="93"/>
      <c r="W66" s="93"/>
    </row>
    <row r="67" spans="1:23" ht="15.75" customHeight="1" thickTop="1">
      <c r="A67" s="535"/>
      <c r="B67" s="536"/>
      <c r="C67" s="536"/>
      <c r="D67" s="536"/>
      <c r="E67" s="536"/>
      <c r="F67" s="539"/>
      <c r="G67" s="536"/>
      <c r="H67" s="536"/>
      <c r="I67" s="536"/>
      <c r="J67" s="536"/>
      <c r="K67" s="539"/>
      <c r="L67" s="536"/>
      <c r="M67" s="536"/>
      <c r="N67" s="536"/>
      <c r="O67" s="536"/>
      <c r="P67" s="536"/>
      <c r="Q67" s="542"/>
      <c r="R67" s="93"/>
      <c r="S67" s="93"/>
      <c r="T67" s="93"/>
      <c r="U67" s="93"/>
      <c r="V67" s="93"/>
      <c r="W67" s="93"/>
    </row>
    <row r="68" spans="1:23" ht="15.75" customHeight="1">
      <c r="A68" s="537"/>
      <c r="B68" s="389" t="s">
        <v>371</v>
      </c>
      <c r="C68" s="425"/>
      <c r="D68" s="451"/>
      <c r="E68" s="415"/>
      <c r="F68" s="193"/>
      <c r="G68" s="538"/>
      <c r="H68" s="538"/>
      <c r="I68" s="538"/>
      <c r="J68" s="538"/>
      <c r="K68" s="538"/>
      <c r="L68" s="537"/>
      <c r="M68" s="538"/>
      <c r="N68" s="538"/>
      <c r="O68" s="538"/>
      <c r="P68" s="538"/>
      <c r="Q68" s="543"/>
      <c r="R68" s="93"/>
      <c r="S68" s="93"/>
      <c r="T68" s="93"/>
      <c r="U68" s="93"/>
      <c r="V68" s="93"/>
      <c r="W68" s="93"/>
    </row>
    <row r="69" spans="1:23" s="714" customFormat="1" ht="15.75" customHeight="1">
      <c r="A69" s="186">
        <v>1</v>
      </c>
      <c r="B69" s="187" t="s">
        <v>372</v>
      </c>
      <c r="C69" s="188">
        <v>4902555</v>
      </c>
      <c r="D69" s="451" t="s">
        <v>12</v>
      </c>
      <c r="E69" s="415" t="s">
        <v>354</v>
      </c>
      <c r="F69" s="193">
        <v>-75</v>
      </c>
      <c r="G69" s="434">
        <v>382</v>
      </c>
      <c r="H69" s="435">
        <v>394</v>
      </c>
      <c r="I69" s="608">
        <f>G69-H69</f>
        <v>-12</v>
      </c>
      <c r="J69" s="608">
        <f>$F69*I69</f>
        <v>900</v>
      </c>
      <c r="K69" s="608">
        <f>J69/1000000</f>
        <v>0.0009</v>
      </c>
      <c r="L69" s="434">
        <v>1955</v>
      </c>
      <c r="M69" s="435">
        <v>1830</v>
      </c>
      <c r="N69" s="608">
        <f>L69-M69</f>
        <v>125</v>
      </c>
      <c r="O69" s="608">
        <f>$F69*N69</f>
        <v>-9375</v>
      </c>
      <c r="P69" s="608">
        <f>O69/1000000</f>
        <v>-0.009375</v>
      </c>
      <c r="Q69" s="757"/>
      <c r="R69" s="111"/>
      <c r="S69" s="111"/>
      <c r="T69" s="111"/>
      <c r="U69" s="111"/>
      <c r="V69" s="111"/>
      <c r="W69" s="111"/>
    </row>
    <row r="70" spans="1:23" ht="15.75" customHeight="1">
      <c r="A70" s="541">
        <v>2</v>
      </c>
      <c r="B70" s="187" t="s">
        <v>373</v>
      </c>
      <c r="C70" s="188">
        <v>4902587</v>
      </c>
      <c r="D70" s="451" t="s">
        <v>12</v>
      </c>
      <c r="E70" s="415" t="s">
        <v>354</v>
      </c>
      <c r="F70" s="193">
        <v>-100</v>
      </c>
      <c r="G70" s="431">
        <v>10278</v>
      </c>
      <c r="H70" s="432">
        <v>9930</v>
      </c>
      <c r="I70" s="602">
        <f>G70-H70</f>
        <v>348</v>
      </c>
      <c r="J70" s="602">
        <f>$F70*I70</f>
        <v>-34800</v>
      </c>
      <c r="K70" s="602">
        <f>J70/1000000</f>
        <v>-0.0348</v>
      </c>
      <c r="L70" s="431">
        <v>26578</v>
      </c>
      <c r="M70" s="432">
        <v>26502</v>
      </c>
      <c r="N70" s="602">
        <f>L70-M70</f>
        <v>76</v>
      </c>
      <c r="O70" s="602">
        <f>$F70*N70</f>
        <v>-7600</v>
      </c>
      <c r="P70" s="602">
        <f>O70/1000000</f>
        <v>-0.0076</v>
      </c>
      <c r="Q70" s="543"/>
      <c r="R70" s="93"/>
      <c r="S70" s="93"/>
      <c r="T70" s="93"/>
      <c r="U70" s="93"/>
      <c r="V70" s="93"/>
      <c r="W70" s="93"/>
    </row>
    <row r="71" spans="1:23" ht="15.75" customHeight="1" thickBot="1">
      <c r="A71" s="206"/>
      <c r="B71" s="204"/>
      <c r="C71" s="204"/>
      <c r="D71" s="204"/>
      <c r="E71" s="204"/>
      <c r="F71" s="540"/>
      <c r="G71" s="204"/>
      <c r="H71" s="204"/>
      <c r="I71" s="204"/>
      <c r="J71" s="204"/>
      <c r="K71" s="540"/>
      <c r="L71" s="204"/>
      <c r="M71" s="204"/>
      <c r="N71" s="204"/>
      <c r="O71" s="204"/>
      <c r="P71" s="204"/>
      <c r="Q71" s="208"/>
      <c r="R71" s="93"/>
      <c r="S71" s="93"/>
      <c r="T71" s="93"/>
      <c r="U71" s="93"/>
      <c r="V71" s="93"/>
      <c r="W71" s="93"/>
    </row>
    <row r="72" spans="1:23" ht="15.75" customHeight="1" thickTop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3"/>
      <c r="R72" s="93"/>
      <c r="S72" s="93"/>
      <c r="T72" s="93"/>
      <c r="U72" s="93"/>
      <c r="V72" s="93"/>
      <c r="W72" s="93"/>
    </row>
    <row r="73" spans="1:23" ht="15.75" customHeight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3"/>
      <c r="R73" s="93"/>
      <c r="S73" s="93"/>
      <c r="T73" s="93"/>
      <c r="U73" s="93"/>
      <c r="V73" s="93"/>
      <c r="W73" s="93"/>
    </row>
    <row r="74" spans="1:16" ht="25.5" customHeight="1">
      <c r="A74" s="207" t="s">
        <v>346</v>
      </c>
      <c r="B74" s="90"/>
      <c r="C74" s="91"/>
      <c r="D74" s="90"/>
      <c r="E74" s="90"/>
      <c r="F74" s="90"/>
      <c r="G74" s="90"/>
      <c r="H74" s="90"/>
      <c r="I74" s="90"/>
      <c r="J74" s="90"/>
      <c r="K74" s="664">
        <f>SUM(K9:K63)+SUM(K69:K71)-K32</f>
        <v>2.6811</v>
      </c>
      <c r="L74" s="665"/>
      <c r="M74" s="665"/>
      <c r="N74" s="665"/>
      <c r="O74" s="665"/>
      <c r="P74" s="664">
        <f>SUM(P9:P63)+SUM(P69:P71)-P32</f>
        <v>5.053325000000001</v>
      </c>
    </row>
    <row r="75" spans="1:16" ht="12.7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</row>
    <row r="76" spans="1:16" ht="9.75" customHeight="1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1:16" ht="12.75" hidden="1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spans="1:16" ht="23.25" customHeight="1" thickBot="1">
      <c r="A78" s="90"/>
      <c r="B78" s="90"/>
      <c r="C78" s="291"/>
      <c r="D78" s="90"/>
      <c r="E78" s="90"/>
      <c r="F78" s="90"/>
      <c r="G78" s="90"/>
      <c r="H78" s="90"/>
      <c r="I78" s="90"/>
      <c r="J78" s="293"/>
      <c r="K78" s="310" t="s">
        <v>347</v>
      </c>
      <c r="L78" s="90"/>
      <c r="M78" s="90"/>
      <c r="N78" s="90"/>
      <c r="O78" s="90"/>
      <c r="P78" s="310" t="s">
        <v>348</v>
      </c>
    </row>
    <row r="79" spans="1:17" ht="20.25">
      <c r="A79" s="288"/>
      <c r="B79" s="289"/>
      <c r="C79" s="207"/>
      <c r="D79" s="57"/>
      <c r="E79" s="57"/>
      <c r="F79" s="57"/>
      <c r="G79" s="57"/>
      <c r="H79" s="57"/>
      <c r="I79" s="57"/>
      <c r="J79" s="290"/>
      <c r="K79" s="289"/>
      <c r="L79" s="289"/>
      <c r="M79" s="289"/>
      <c r="N79" s="289"/>
      <c r="O79" s="289"/>
      <c r="P79" s="289"/>
      <c r="Q79" s="58"/>
    </row>
    <row r="80" spans="1:17" ht="20.25">
      <c r="A80" s="292"/>
      <c r="B80" s="207" t="s">
        <v>344</v>
      </c>
      <c r="C80" s="207"/>
      <c r="D80" s="283"/>
      <c r="E80" s="283"/>
      <c r="F80" s="283"/>
      <c r="G80" s="283"/>
      <c r="H80" s="283"/>
      <c r="I80" s="283"/>
      <c r="J80" s="283"/>
      <c r="K80" s="666">
        <f>K74</f>
        <v>2.6811</v>
      </c>
      <c r="L80" s="667"/>
      <c r="M80" s="667"/>
      <c r="N80" s="667"/>
      <c r="O80" s="667"/>
      <c r="P80" s="666">
        <f>P74</f>
        <v>5.053325000000001</v>
      </c>
      <c r="Q80" s="59"/>
    </row>
    <row r="81" spans="1:17" ht="20.25">
      <c r="A81" s="292"/>
      <c r="B81" s="207"/>
      <c r="C81" s="207"/>
      <c r="D81" s="283"/>
      <c r="E81" s="283"/>
      <c r="F81" s="283"/>
      <c r="G81" s="283"/>
      <c r="H81" s="283"/>
      <c r="I81" s="285"/>
      <c r="J81" s="128"/>
      <c r="K81" s="78"/>
      <c r="L81" s="78"/>
      <c r="M81" s="78"/>
      <c r="N81" s="78"/>
      <c r="O81" s="78"/>
      <c r="P81" s="78"/>
      <c r="Q81" s="59"/>
    </row>
    <row r="82" spans="1:17" ht="20.25">
      <c r="A82" s="292"/>
      <c r="B82" s="207" t="s">
        <v>337</v>
      </c>
      <c r="C82" s="207"/>
      <c r="D82" s="283"/>
      <c r="E82" s="283"/>
      <c r="F82" s="283"/>
      <c r="G82" s="283"/>
      <c r="H82" s="283"/>
      <c r="I82" s="283"/>
      <c r="J82" s="283"/>
      <c r="K82" s="666">
        <f>'STEPPED UP GENCO'!K43</f>
        <v>0.024712882000000002</v>
      </c>
      <c r="L82" s="666"/>
      <c r="M82" s="666"/>
      <c r="N82" s="666"/>
      <c r="O82" s="666"/>
      <c r="P82" s="666">
        <f>'STEPPED UP GENCO'!P43</f>
        <v>-0.13706356800000002</v>
      </c>
      <c r="Q82" s="59"/>
    </row>
    <row r="83" spans="1:17" ht="20.25">
      <c r="A83" s="292"/>
      <c r="B83" s="207"/>
      <c r="C83" s="207"/>
      <c r="D83" s="286"/>
      <c r="E83" s="286"/>
      <c r="F83" s="286"/>
      <c r="G83" s="286"/>
      <c r="H83" s="286"/>
      <c r="I83" s="287"/>
      <c r="J83" s="282"/>
      <c r="K83" s="19"/>
      <c r="L83" s="19"/>
      <c r="M83" s="19"/>
      <c r="N83" s="19"/>
      <c r="O83" s="19"/>
      <c r="P83" s="19"/>
      <c r="Q83" s="59"/>
    </row>
    <row r="84" spans="1:17" ht="20.25">
      <c r="A84" s="292"/>
      <c r="B84" s="207" t="s">
        <v>345</v>
      </c>
      <c r="C84" s="207"/>
      <c r="D84" s="19"/>
      <c r="E84" s="19"/>
      <c r="F84" s="19"/>
      <c r="G84" s="19"/>
      <c r="H84" s="19"/>
      <c r="I84" s="19"/>
      <c r="J84" s="19"/>
      <c r="K84" s="295">
        <f>SUM(K80:K83)</f>
        <v>2.705812882</v>
      </c>
      <c r="L84" s="19"/>
      <c r="M84" s="19"/>
      <c r="N84" s="19"/>
      <c r="O84" s="19"/>
      <c r="P84" s="494">
        <f>SUM(P80:P83)</f>
        <v>4.916261432000001</v>
      </c>
      <c r="Q84" s="59"/>
    </row>
    <row r="85" spans="1:17" ht="20.25">
      <c r="A85" s="270"/>
      <c r="B85" s="19"/>
      <c r="C85" s="207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59"/>
    </row>
    <row r="86" spans="1:17" ht="13.5" thickBot="1">
      <c r="A86" s="271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182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50" zoomScaleNormal="70" zoomScaleSheetLayoutView="50" zoomScalePageLayoutView="0" workbookViewId="0" topLeftCell="A1">
      <selection activeCell="M35" sqref="M35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244</v>
      </c>
    </row>
    <row r="2" spans="1:17" ht="23.25" customHeight="1">
      <c r="A2" s="2" t="s">
        <v>245</v>
      </c>
      <c r="P2" s="341" t="str">
        <f>NDPL!Q1</f>
        <v>SEPTEMBER-2014</v>
      </c>
      <c r="Q2" s="341"/>
    </row>
    <row r="3" ht="23.25">
      <c r="A3" s="218" t="s">
        <v>221</v>
      </c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51.7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01/10/2014</v>
      </c>
      <c r="H5" s="39" t="str">
        <f>NDPL!H5</f>
        <v>INTIAL READING 01/09/2014</v>
      </c>
      <c r="I5" s="39" t="s">
        <v>4</v>
      </c>
      <c r="J5" s="39" t="s">
        <v>5</v>
      </c>
      <c r="K5" s="39" t="s">
        <v>6</v>
      </c>
      <c r="L5" s="41" t="str">
        <f>NDPL!G5</f>
        <v>FINAL READING 01/10/2014</v>
      </c>
      <c r="M5" s="39" t="str">
        <f>NDPL!H5</f>
        <v>INTIAL READING 01/09/2014</v>
      </c>
      <c r="N5" s="39" t="s">
        <v>4</v>
      </c>
      <c r="O5" s="39" t="s">
        <v>5</v>
      </c>
      <c r="P5" s="39" t="s">
        <v>6</v>
      </c>
      <c r="Q5" s="209" t="s">
        <v>317</v>
      </c>
    </row>
    <row r="6" ht="14.25" thickBot="1" thickTop="1"/>
    <row r="7" spans="1:17" ht="24" customHeight="1" thickTop="1">
      <c r="A7" s="589" t="s">
        <v>238</v>
      </c>
      <c r="B7" s="69"/>
      <c r="C7" s="70"/>
      <c r="D7" s="70"/>
      <c r="E7" s="70"/>
      <c r="F7" s="70"/>
      <c r="G7" s="73"/>
      <c r="H7" s="72"/>
      <c r="I7" s="72"/>
      <c r="J7" s="72"/>
      <c r="K7" s="640"/>
      <c r="L7" s="570"/>
      <c r="M7" s="520"/>
      <c r="N7" s="72"/>
      <c r="O7" s="72"/>
      <c r="P7" s="651"/>
      <c r="Q7" s="175"/>
    </row>
    <row r="8" spans="1:17" ht="24" customHeight="1">
      <c r="A8" s="320" t="s">
        <v>222</v>
      </c>
      <c r="B8" s="217"/>
      <c r="C8" s="217"/>
      <c r="D8" s="217"/>
      <c r="E8" s="217"/>
      <c r="F8" s="217"/>
      <c r="G8" s="126"/>
      <c r="H8" s="78"/>
      <c r="I8" s="79"/>
      <c r="J8" s="79"/>
      <c r="K8" s="641"/>
      <c r="L8" s="214"/>
      <c r="M8" s="79"/>
      <c r="N8" s="79"/>
      <c r="O8" s="79"/>
      <c r="P8" s="652"/>
      <c r="Q8" s="176"/>
    </row>
    <row r="9" spans="1:17" ht="24" customHeight="1">
      <c r="A9" s="588" t="s">
        <v>223</v>
      </c>
      <c r="B9" s="217"/>
      <c r="C9" s="217"/>
      <c r="D9" s="217"/>
      <c r="E9" s="217"/>
      <c r="F9" s="217"/>
      <c r="G9" s="126"/>
      <c r="H9" s="78"/>
      <c r="I9" s="79"/>
      <c r="J9" s="79"/>
      <c r="K9" s="641"/>
      <c r="L9" s="214"/>
      <c r="M9" s="79"/>
      <c r="N9" s="79"/>
      <c r="O9" s="79"/>
      <c r="P9" s="652"/>
      <c r="Q9" s="176"/>
    </row>
    <row r="10" spans="1:17" ht="24" customHeight="1">
      <c r="A10" s="319">
        <v>1</v>
      </c>
      <c r="B10" s="322" t="s">
        <v>241</v>
      </c>
      <c r="C10" s="577">
        <v>4864848</v>
      </c>
      <c r="D10" s="324" t="s">
        <v>12</v>
      </c>
      <c r="E10" s="323" t="s">
        <v>354</v>
      </c>
      <c r="F10" s="324">
        <v>1000</v>
      </c>
      <c r="G10" s="616">
        <v>1357</v>
      </c>
      <c r="H10" s="617">
        <v>1357</v>
      </c>
      <c r="I10" s="583">
        <f aca="true" t="shared" si="0" ref="I10:I15">G10-H10</f>
        <v>0</v>
      </c>
      <c r="J10" s="583">
        <f aca="true" t="shared" si="1" ref="J10:J34">$F10*I10</f>
        <v>0</v>
      </c>
      <c r="K10" s="642">
        <f aca="true" t="shared" si="2" ref="K10:K34">J10/1000000</f>
        <v>0</v>
      </c>
      <c r="L10" s="616">
        <v>27273</v>
      </c>
      <c r="M10" s="617">
        <v>26832</v>
      </c>
      <c r="N10" s="583">
        <f aca="true" t="shared" si="3" ref="N10:N15">L10-M10</f>
        <v>441</v>
      </c>
      <c r="O10" s="583">
        <f aca="true" t="shared" si="4" ref="O10:O34">$F10*N10</f>
        <v>441000</v>
      </c>
      <c r="P10" s="653">
        <f aca="true" t="shared" si="5" ref="P10:P34">O10/1000000</f>
        <v>0.441</v>
      </c>
      <c r="Q10" s="176"/>
    </row>
    <row r="11" spans="1:17" ht="24" customHeight="1">
      <c r="A11" s="319">
        <v>2</v>
      </c>
      <c r="B11" s="322" t="s">
        <v>242</v>
      </c>
      <c r="C11" s="577">
        <v>4864849</v>
      </c>
      <c r="D11" s="324" t="s">
        <v>12</v>
      </c>
      <c r="E11" s="323" t="s">
        <v>354</v>
      </c>
      <c r="F11" s="324">
        <v>1000</v>
      </c>
      <c r="G11" s="616">
        <v>972</v>
      </c>
      <c r="H11" s="617">
        <v>972</v>
      </c>
      <c r="I11" s="583">
        <f t="shared" si="0"/>
        <v>0</v>
      </c>
      <c r="J11" s="583">
        <f t="shared" si="1"/>
        <v>0</v>
      </c>
      <c r="K11" s="642">
        <f t="shared" si="2"/>
        <v>0</v>
      </c>
      <c r="L11" s="616">
        <v>28843</v>
      </c>
      <c r="M11" s="617">
        <v>28677</v>
      </c>
      <c r="N11" s="583">
        <f t="shared" si="3"/>
        <v>166</v>
      </c>
      <c r="O11" s="583">
        <f t="shared" si="4"/>
        <v>166000</v>
      </c>
      <c r="P11" s="653">
        <f t="shared" si="5"/>
        <v>0.166</v>
      </c>
      <c r="Q11" s="176"/>
    </row>
    <row r="12" spans="1:17" ht="24" customHeight="1">
      <c r="A12" s="319">
        <v>3</v>
      </c>
      <c r="B12" s="322" t="s">
        <v>224</v>
      </c>
      <c r="C12" s="577">
        <v>4864846</v>
      </c>
      <c r="D12" s="324" t="s">
        <v>12</v>
      </c>
      <c r="E12" s="323" t="s">
        <v>354</v>
      </c>
      <c r="F12" s="324">
        <v>1000</v>
      </c>
      <c r="G12" s="616">
        <v>2280</v>
      </c>
      <c r="H12" s="617">
        <v>2280</v>
      </c>
      <c r="I12" s="583">
        <f t="shared" si="0"/>
        <v>0</v>
      </c>
      <c r="J12" s="583">
        <f t="shared" si="1"/>
        <v>0</v>
      </c>
      <c r="K12" s="642">
        <f t="shared" si="2"/>
        <v>0</v>
      </c>
      <c r="L12" s="616">
        <v>36123</v>
      </c>
      <c r="M12" s="617">
        <v>35723</v>
      </c>
      <c r="N12" s="583">
        <f t="shared" si="3"/>
        <v>400</v>
      </c>
      <c r="O12" s="583">
        <f t="shared" si="4"/>
        <v>400000</v>
      </c>
      <c r="P12" s="653">
        <f t="shared" si="5"/>
        <v>0.4</v>
      </c>
      <c r="Q12" s="176"/>
    </row>
    <row r="13" spans="1:17" ht="24" customHeight="1">
      <c r="A13" s="319">
        <v>4</v>
      </c>
      <c r="B13" s="322" t="s">
        <v>225</v>
      </c>
      <c r="C13" s="577">
        <v>4864847</v>
      </c>
      <c r="D13" s="324" t="s">
        <v>12</v>
      </c>
      <c r="E13" s="323" t="s">
        <v>354</v>
      </c>
      <c r="F13" s="324">
        <v>1000</v>
      </c>
      <c r="G13" s="616">
        <v>894</v>
      </c>
      <c r="H13" s="617">
        <v>894</v>
      </c>
      <c r="I13" s="583">
        <f t="shared" si="0"/>
        <v>0</v>
      </c>
      <c r="J13" s="583">
        <f t="shared" si="1"/>
        <v>0</v>
      </c>
      <c r="K13" s="642">
        <f t="shared" si="2"/>
        <v>0</v>
      </c>
      <c r="L13" s="616">
        <v>20043</v>
      </c>
      <c r="M13" s="617">
        <v>19873</v>
      </c>
      <c r="N13" s="583">
        <f t="shared" si="3"/>
        <v>170</v>
      </c>
      <c r="O13" s="583">
        <f t="shared" si="4"/>
        <v>170000</v>
      </c>
      <c r="P13" s="653">
        <f t="shared" si="5"/>
        <v>0.17</v>
      </c>
      <c r="Q13" s="176"/>
    </row>
    <row r="14" spans="1:17" ht="24" customHeight="1">
      <c r="A14" s="319">
        <v>5</v>
      </c>
      <c r="B14" s="322" t="s">
        <v>415</v>
      </c>
      <c r="C14" s="577">
        <v>4864850</v>
      </c>
      <c r="D14" s="324" t="s">
        <v>12</v>
      </c>
      <c r="E14" s="323" t="s">
        <v>354</v>
      </c>
      <c r="F14" s="324">
        <v>1000</v>
      </c>
      <c r="G14" s="616">
        <v>4191</v>
      </c>
      <c r="H14" s="617">
        <v>4180</v>
      </c>
      <c r="I14" s="583">
        <f t="shared" si="0"/>
        <v>11</v>
      </c>
      <c r="J14" s="583">
        <f t="shared" si="1"/>
        <v>11000</v>
      </c>
      <c r="K14" s="642">
        <f t="shared" si="2"/>
        <v>0.011</v>
      </c>
      <c r="L14" s="616">
        <v>10879</v>
      </c>
      <c r="M14" s="617">
        <v>10851</v>
      </c>
      <c r="N14" s="583">
        <f t="shared" si="3"/>
        <v>28</v>
      </c>
      <c r="O14" s="583">
        <f t="shared" si="4"/>
        <v>28000</v>
      </c>
      <c r="P14" s="653">
        <f t="shared" si="5"/>
        <v>0.028</v>
      </c>
      <c r="Q14" s="176"/>
    </row>
    <row r="15" spans="1:17" ht="24" customHeight="1">
      <c r="A15" s="319">
        <v>6</v>
      </c>
      <c r="B15" s="322" t="s">
        <v>414</v>
      </c>
      <c r="C15" s="577">
        <v>4864900</v>
      </c>
      <c r="D15" s="324" t="s">
        <v>12</v>
      </c>
      <c r="E15" s="323" t="s">
        <v>354</v>
      </c>
      <c r="F15" s="324">
        <v>500</v>
      </c>
      <c r="G15" s="616">
        <v>11662</v>
      </c>
      <c r="H15" s="617">
        <v>11662</v>
      </c>
      <c r="I15" s="583">
        <f t="shared" si="0"/>
        <v>0</v>
      </c>
      <c r="J15" s="583">
        <f>$F15*I15</f>
        <v>0</v>
      </c>
      <c r="K15" s="642">
        <f>J15/1000000</f>
        <v>0</v>
      </c>
      <c r="L15" s="616">
        <v>59015</v>
      </c>
      <c r="M15" s="617">
        <v>58846</v>
      </c>
      <c r="N15" s="583">
        <f t="shared" si="3"/>
        <v>169</v>
      </c>
      <c r="O15" s="583">
        <f>$F15*N15</f>
        <v>84500</v>
      </c>
      <c r="P15" s="653">
        <f>O15/1000000</f>
        <v>0.0845</v>
      </c>
      <c r="Q15" s="176"/>
    </row>
    <row r="16" spans="1:17" ht="24" customHeight="1">
      <c r="A16" s="586" t="s">
        <v>226</v>
      </c>
      <c r="B16" s="325"/>
      <c r="C16" s="578"/>
      <c r="D16" s="326"/>
      <c r="E16" s="325"/>
      <c r="F16" s="326"/>
      <c r="G16" s="584"/>
      <c r="H16" s="583"/>
      <c r="I16" s="583"/>
      <c r="J16" s="583"/>
      <c r="K16" s="642"/>
      <c r="L16" s="584"/>
      <c r="M16" s="583"/>
      <c r="N16" s="583"/>
      <c r="O16" s="583"/>
      <c r="P16" s="653"/>
      <c r="Q16" s="176"/>
    </row>
    <row r="17" spans="1:17" ht="24" customHeight="1">
      <c r="A17" s="587">
        <v>7</v>
      </c>
      <c r="B17" s="325" t="s">
        <v>243</v>
      </c>
      <c r="C17" s="578">
        <v>4864804</v>
      </c>
      <c r="D17" s="326" t="s">
        <v>12</v>
      </c>
      <c r="E17" s="323" t="s">
        <v>354</v>
      </c>
      <c r="F17" s="326">
        <v>100</v>
      </c>
      <c r="G17" s="616">
        <v>996134</v>
      </c>
      <c r="H17" s="617">
        <v>996208</v>
      </c>
      <c r="I17" s="583">
        <f>G17-H17</f>
        <v>-74</v>
      </c>
      <c r="J17" s="583">
        <f t="shared" si="1"/>
        <v>-7400</v>
      </c>
      <c r="K17" s="642">
        <f t="shared" si="2"/>
        <v>-0.0074</v>
      </c>
      <c r="L17" s="616">
        <v>999945</v>
      </c>
      <c r="M17" s="617">
        <v>999946</v>
      </c>
      <c r="N17" s="583">
        <f>L17-M17</f>
        <v>-1</v>
      </c>
      <c r="O17" s="583">
        <f t="shared" si="4"/>
        <v>-100</v>
      </c>
      <c r="P17" s="653">
        <f t="shared" si="5"/>
        <v>-0.0001</v>
      </c>
      <c r="Q17" s="176"/>
    </row>
    <row r="18" spans="1:17" ht="24" customHeight="1">
      <c r="A18" s="587">
        <v>8</v>
      </c>
      <c r="B18" s="325" t="s">
        <v>242</v>
      </c>
      <c r="C18" s="578">
        <v>4865163</v>
      </c>
      <c r="D18" s="326" t="s">
        <v>12</v>
      </c>
      <c r="E18" s="323" t="s">
        <v>354</v>
      </c>
      <c r="F18" s="326">
        <v>100</v>
      </c>
      <c r="G18" s="616">
        <v>996551</v>
      </c>
      <c r="H18" s="617">
        <v>996571</v>
      </c>
      <c r="I18" s="583">
        <f>G18-H18</f>
        <v>-20</v>
      </c>
      <c r="J18" s="583">
        <f t="shared" si="1"/>
        <v>-2000</v>
      </c>
      <c r="K18" s="642">
        <f t="shared" si="2"/>
        <v>-0.002</v>
      </c>
      <c r="L18" s="616">
        <v>999911</v>
      </c>
      <c r="M18" s="617">
        <v>999911</v>
      </c>
      <c r="N18" s="583">
        <f>L18-M18</f>
        <v>0</v>
      </c>
      <c r="O18" s="583">
        <f t="shared" si="4"/>
        <v>0</v>
      </c>
      <c r="P18" s="653">
        <f t="shared" si="5"/>
        <v>0</v>
      </c>
      <c r="Q18" s="176"/>
    </row>
    <row r="19" spans="1:17" ht="24" customHeight="1">
      <c r="A19" s="327"/>
      <c r="B19" s="325"/>
      <c r="C19" s="578"/>
      <c r="D19" s="326"/>
      <c r="E19" s="107"/>
      <c r="F19" s="326"/>
      <c r="G19" s="214"/>
      <c r="H19" s="79"/>
      <c r="I19" s="79"/>
      <c r="J19" s="79"/>
      <c r="K19" s="641"/>
      <c r="L19" s="214"/>
      <c r="M19" s="79"/>
      <c r="N19" s="79"/>
      <c r="O19" s="79"/>
      <c r="P19" s="652"/>
      <c r="Q19" s="176"/>
    </row>
    <row r="20" spans="1:17" ht="24" customHeight="1">
      <c r="A20" s="327"/>
      <c r="B20" s="332" t="s">
        <v>237</v>
      </c>
      <c r="C20" s="579"/>
      <c r="D20" s="326"/>
      <c r="E20" s="325"/>
      <c r="F20" s="328"/>
      <c r="G20" s="214"/>
      <c r="H20" s="79"/>
      <c r="I20" s="79"/>
      <c r="J20" s="79"/>
      <c r="K20" s="643">
        <f>SUM(K10:K18)</f>
        <v>0.001599999999999999</v>
      </c>
      <c r="L20" s="571"/>
      <c r="M20" s="317"/>
      <c r="N20" s="317"/>
      <c r="O20" s="317"/>
      <c r="P20" s="654">
        <f>SUM(P10:P18)</f>
        <v>1.2894</v>
      </c>
      <c r="Q20" s="176"/>
    </row>
    <row r="21" spans="1:17" ht="24" customHeight="1">
      <c r="A21" s="327"/>
      <c r="B21" s="216"/>
      <c r="C21" s="579"/>
      <c r="D21" s="326"/>
      <c r="E21" s="325"/>
      <c r="F21" s="328"/>
      <c r="G21" s="214"/>
      <c r="H21" s="79"/>
      <c r="I21" s="79"/>
      <c r="J21" s="79"/>
      <c r="K21" s="644"/>
      <c r="L21" s="214"/>
      <c r="M21" s="79"/>
      <c r="N21" s="79"/>
      <c r="O21" s="79"/>
      <c r="P21" s="655"/>
      <c r="Q21" s="176"/>
    </row>
    <row r="22" spans="1:17" ht="24" customHeight="1">
      <c r="A22" s="586" t="s">
        <v>227</v>
      </c>
      <c r="B22" s="217"/>
      <c r="C22" s="318"/>
      <c r="D22" s="328"/>
      <c r="E22" s="217"/>
      <c r="F22" s="328"/>
      <c r="G22" s="214"/>
      <c r="H22" s="79"/>
      <c r="I22" s="79"/>
      <c r="J22" s="79"/>
      <c r="K22" s="641"/>
      <c r="L22" s="214"/>
      <c r="M22" s="79"/>
      <c r="N22" s="79"/>
      <c r="O22" s="79"/>
      <c r="P22" s="652"/>
      <c r="Q22" s="176"/>
    </row>
    <row r="23" spans="1:17" ht="24" customHeight="1">
      <c r="A23" s="327"/>
      <c r="B23" s="217"/>
      <c r="C23" s="318"/>
      <c r="D23" s="328"/>
      <c r="E23" s="217"/>
      <c r="F23" s="328"/>
      <c r="G23" s="214"/>
      <c r="H23" s="79"/>
      <c r="I23" s="79"/>
      <c r="J23" s="79"/>
      <c r="K23" s="641"/>
      <c r="L23" s="214"/>
      <c r="M23" s="79"/>
      <c r="N23" s="79"/>
      <c r="O23" s="79"/>
      <c r="P23" s="652"/>
      <c r="Q23" s="176"/>
    </row>
    <row r="24" spans="1:17" ht="24" customHeight="1">
      <c r="A24" s="587">
        <v>9</v>
      </c>
      <c r="B24" s="107" t="s">
        <v>228</v>
      </c>
      <c r="C24" s="577">
        <v>4865065</v>
      </c>
      <c r="D24" s="352" t="s">
        <v>12</v>
      </c>
      <c r="E24" s="323" t="s">
        <v>354</v>
      </c>
      <c r="F24" s="324">
        <v>100</v>
      </c>
      <c r="G24" s="616">
        <v>3437</v>
      </c>
      <c r="H24" s="617">
        <v>3437</v>
      </c>
      <c r="I24" s="583">
        <f aca="true" t="shared" si="6" ref="I24:I30">G24-H24</f>
        <v>0</v>
      </c>
      <c r="J24" s="583">
        <f t="shared" si="1"/>
        <v>0</v>
      </c>
      <c r="K24" s="642">
        <f t="shared" si="2"/>
        <v>0</v>
      </c>
      <c r="L24" s="616">
        <v>34364</v>
      </c>
      <c r="M24" s="617">
        <v>34364</v>
      </c>
      <c r="N24" s="583">
        <f aca="true" t="shared" si="7" ref="N24:N30">L24-M24</f>
        <v>0</v>
      </c>
      <c r="O24" s="583">
        <f t="shared" si="4"/>
        <v>0</v>
      </c>
      <c r="P24" s="653">
        <f t="shared" si="5"/>
        <v>0</v>
      </c>
      <c r="Q24" s="176"/>
    </row>
    <row r="25" spans="1:17" s="714" customFormat="1" ht="24" customHeight="1">
      <c r="A25" s="319">
        <v>10</v>
      </c>
      <c r="B25" s="107" t="s">
        <v>229</v>
      </c>
      <c r="C25" s="577">
        <v>4865066</v>
      </c>
      <c r="D25" s="352" t="s">
        <v>12</v>
      </c>
      <c r="E25" s="323" t="s">
        <v>354</v>
      </c>
      <c r="F25" s="324">
        <v>100</v>
      </c>
      <c r="G25" s="706">
        <v>50041</v>
      </c>
      <c r="H25" s="707">
        <v>48778</v>
      </c>
      <c r="I25" s="708">
        <f t="shared" si="6"/>
        <v>1263</v>
      </c>
      <c r="J25" s="708">
        <f t="shared" si="1"/>
        <v>126300</v>
      </c>
      <c r="K25" s="763">
        <f t="shared" si="2"/>
        <v>0.1263</v>
      </c>
      <c r="L25" s="706">
        <v>76198</v>
      </c>
      <c r="M25" s="707">
        <v>75906</v>
      </c>
      <c r="N25" s="708">
        <f t="shared" si="7"/>
        <v>292</v>
      </c>
      <c r="O25" s="708">
        <f t="shared" si="4"/>
        <v>29200</v>
      </c>
      <c r="P25" s="764">
        <f t="shared" si="5"/>
        <v>0.0292</v>
      </c>
      <c r="Q25" s="724"/>
    </row>
    <row r="26" spans="1:17" ht="24" customHeight="1">
      <c r="A26" s="587">
        <v>11</v>
      </c>
      <c r="B26" s="217" t="s">
        <v>230</v>
      </c>
      <c r="C26" s="578">
        <v>4865067</v>
      </c>
      <c r="D26" s="328" t="s">
        <v>12</v>
      </c>
      <c r="E26" s="323" t="s">
        <v>354</v>
      </c>
      <c r="F26" s="326">
        <v>100</v>
      </c>
      <c r="G26" s="616">
        <v>73987</v>
      </c>
      <c r="H26" s="617">
        <v>73777</v>
      </c>
      <c r="I26" s="583">
        <f t="shared" si="6"/>
        <v>210</v>
      </c>
      <c r="J26" s="583">
        <f t="shared" si="1"/>
        <v>21000</v>
      </c>
      <c r="K26" s="642">
        <f t="shared" si="2"/>
        <v>0.021</v>
      </c>
      <c r="L26" s="616">
        <v>12972</v>
      </c>
      <c r="M26" s="617">
        <v>12916</v>
      </c>
      <c r="N26" s="583">
        <f t="shared" si="7"/>
        <v>56</v>
      </c>
      <c r="O26" s="583">
        <f t="shared" si="4"/>
        <v>5600</v>
      </c>
      <c r="P26" s="653">
        <f t="shared" si="5"/>
        <v>0.0056</v>
      </c>
      <c r="Q26" s="176"/>
    </row>
    <row r="27" spans="1:17" ht="24" customHeight="1">
      <c r="A27" s="587">
        <v>12</v>
      </c>
      <c r="B27" s="217" t="s">
        <v>231</v>
      </c>
      <c r="C27" s="578">
        <v>4865078</v>
      </c>
      <c r="D27" s="328" t="s">
        <v>12</v>
      </c>
      <c r="E27" s="323" t="s">
        <v>354</v>
      </c>
      <c r="F27" s="326">
        <v>100</v>
      </c>
      <c r="G27" s="616">
        <v>48079</v>
      </c>
      <c r="H27" s="617">
        <v>47377</v>
      </c>
      <c r="I27" s="583">
        <f t="shared" si="6"/>
        <v>702</v>
      </c>
      <c r="J27" s="583">
        <f t="shared" si="1"/>
        <v>70200</v>
      </c>
      <c r="K27" s="642">
        <f t="shared" si="2"/>
        <v>0.0702</v>
      </c>
      <c r="L27" s="616">
        <v>67119</v>
      </c>
      <c r="M27" s="617">
        <v>67047</v>
      </c>
      <c r="N27" s="583">
        <f t="shared" si="7"/>
        <v>72</v>
      </c>
      <c r="O27" s="583">
        <f t="shared" si="4"/>
        <v>7200</v>
      </c>
      <c r="P27" s="653">
        <f t="shared" si="5"/>
        <v>0.0072</v>
      </c>
      <c r="Q27" s="176"/>
    </row>
    <row r="28" spans="1:17" ht="24" customHeight="1">
      <c r="A28" s="587">
        <v>13</v>
      </c>
      <c r="B28" s="217" t="s">
        <v>231</v>
      </c>
      <c r="C28" s="580">
        <v>4865079</v>
      </c>
      <c r="D28" s="490" t="s">
        <v>12</v>
      </c>
      <c r="E28" s="323" t="s">
        <v>354</v>
      </c>
      <c r="F28" s="329">
        <v>100</v>
      </c>
      <c r="G28" s="616">
        <v>999989</v>
      </c>
      <c r="H28" s="617">
        <v>999989</v>
      </c>
      <c r="I28" s="583">
        <f t="shared" si="6"/>
        <v>0</v>
      </c>
      <c r="J28" s="583">
        <f t="shared" si="1"/>
        <v>0</v>
      </c>
      <c r="K28" s="642">
        <f t="shared" si="2"/>
        <v>0</v>
      </c>
      <c r="L28" s="616">
        <v>20273</v>
      </c>
      <c r="M28" s="617">
        <v>20273</v>
      </c>
      <c r="N28" s="583">
        <f t="shared" si="7"/>
        <v>0</v>
      </c>
      <c r="O28" s="583">
        <f t="shared" si="4"/>
        <v>0</v>
      </c>
      <c r="P28" s="653">
        <f t="shared" si="5"/>
        <v>0</v>
      </c>
      <c r="Q28" s="176"/>
    </row>
    <row r="29" spans="1:17" s="714" customFormat="1" ht="24" customHeight="1">
      <c r="A29" s="319">
        <v>14</v>
      </c>
      <c r="B29" s="107" t="s">
        <v>232</v>
      </c>
      <c r="C29" s="577">
        <v>4865080</v>
      </c>
      <c r="D29" s="352" t="s">
        <v>12</v>
      </c>
      <c r="E29" s="323" t="s">
        <v>354</v>
      </c>
      <c r="F29" s="324">
        <v>100</v>
      </c>
      <c r="G29" s="706">
        <v>84364</v>
      </c>
      <c r="H29" s="707">
        <v>84338</v>
      </c>
      <c r="I29" s="708">
        <f t="shared" si="6"/>
        <v>26</v>
      </c>
      <c r="J29" s="708">
        <f t="shared" si="1"/>
        <v>2600</v>
      </c>
      <c r="K29" s="763">
        <f t="shared" si="2"/>
        <v>0.0026</v>
      </c>
      <c r="L29" s="706">
        <v>60099</v>
      </c>
      <c r="M29" s="707">
        <v>60073</v>
      </c>
      <c r="N29" s="708">
        <f t="shared" si="7"/>
        <v>26</v>
      </c>
      <c r="O29" s="708">
        <f t="shared" si="4"/>
        <v>2600</v>
      </c>
      <c r="P29" s="764">
        <f t="shared" si="5"/>
        <v>0.0026</v>
      </c>
      <c r="Q29" s="724"/>
    </row>
    <row r="30" spans="1:17" ht="24" customHeight="1">
      <c r="A30" s="319">
        <v>15</v>
      </c>
      <c r="B30" s="107" t="s">
        <v>232</v>
      </c>
      <c r="C30" s="577">
        <v>4865075</v>
      </c>
      <c r="D30" s="352" t="s">
        <v>12</v>
      </c>
      <c r="E30" s="323" t="s">
        <v>354</v>
      </c>
      <c r="F30" s="324">
        <v>100</v>
      </c>
      <c r="G30" s="616">
        <v>7259</v>
      </c>
      <c r="H30" s="617">
        <v>7242</v>
      </c>
      <c r="I30" s="583">
        <f t="shared" si="6"/>
        <v>17</v>
      </c>
      <c r="J30" s="583">
        <f t="shared" si="1"/>
        <v>1700</v>
      </c>
      <c r="K30" s="642">
        <f t="shared" si="2"/>
        <v>0.0017</v>
      </c>
      <c r="L30" s="616">
        <v>3033</v>
      </c>
      <c r="M30" s="617">
        <v>3033</v>
      </c>
      <c r="N30" s="583">
        <f t="shared" si="7"/>
        <v>0</v>
      </c>
      <c r="O30" s="583">
        <f t="shared" si="4"/>
        <v>0</v>
      </c>
      <c r="P30" s="653">
        <f t="shared" si="5"/>
        <v>0</v>
      </c>
      <c r="Q30" s="600"/>
    </row>
    <row r="31" spans="1:17" ht="24" customHeight="1">
      <c r="A31" s="586" t="s">
        <v>233</v>
      </c>
      <c r="B31" s="216"/>
      <c r="C31" s="581"/>
      <c r="D31" s="216"/>
      <c r="E31" s="217"/>
      <c r="F31" s="326"/>
      <c r="G31" s="584"/>
      <c r="H31" s="583"/>
      <c r="I31" s="583"/>
      <c r="J31" s="583"/>
      <c r="K31" s="645">
        <f>SUM(K24:K29)</f>
        <v>0.22009999999999996</v>
      </c>
      <c r="L31" s="584"/>
      <c r="M31" s="583"/>
      <c r="N31" s="583"/>
      <c r="O31" s="583"/>
      <c r="P31" s="656">
        <f>SUM(P24:P29)</f>
        <v>0.044599999999999994</v>
      </c>
      <c r="Q31" s="176"/>
    </row>
    <row r="32" spans="1:17" ht="24" customHeight="1">
      <c r="A32" s="590" t="s">
        <v>239</v>
      </c>
      <c r="B32" s="216"/>
      <c r="C32" s="581"/>
      <c r="D32" s="216"/>
      <c r="E32" s="217"/>
      <c r="F32" s="326"/>
      <c r="G32" s="584"/>
      <c r="H32" s="583"/>
      <c r="I32" s="583"/>
      <c r="J32" s="583"/>
      <c r="K32" s="645"/>
      <c r="L32" s="584"/>
      <c r="M32" s="583"/>
      <c r="N32" s="583"/>
      <c r="O32" s="583"/>
      <c r="P32" s="656"/>
      <c r="Q32" s="176"/>
    </row>
    <row r="33" spans="1:17" ht="24" customHeight="1">
      <c r="A33" s="320" t="s">
        <v>234</v>
      </c>
      <c r="B33" s="217"/>
      <c r="C33" s="582"/>
      <c r="D33" s="217"/>
      <c r="E33" s="217"/>
      <c r="F33" s="328"/>
      <c r="G33" s="584"/>
      <c r="H33" s="583"/>
      <c r="I33" s="583"/>
      <c r="J33" s="583"/>
      <c r="K33" s="642"/>
      <c r="L33" s="584"/>
      <c r="M33" s="583"/>
      <c r="N33" s="583"/>
      <c r="O33" s="583"/>
      <c r="P33" s="653"/>
      <c r="Q33" s="176"/>
    </row>
    <row r="34" spans="1:17" s="714" customFormat="1" ht="24" customHeight="1">
      <c r="A34" s="319">
        <v>16</v>
      </c>
      <c r="B34" s="761" t="s">
        <v>235</v>
      </c>
      <c r="C34" s="762">
        <v>4902545</v>
      </c>
      <c r="D34" s="324" t="s">
        <v>12</v>
      </c>
      <c r="E34" s="323" t="s">
        <v>354</v>
      </c>
      <c r="F34" s="324">
        <v>50</v>
      </c>
      <c r="G34" s="706">
        <v>0</v>
      </c>
      <c r="H34" s="707">
        <v>0</v>
      </c>
      <c r="I34" s="708">
        <f>G34-H34</f>
        <v>0</v>
      </c>
      <c r="J34" s="708">
        <f t="shared" si="1"/>
        <v>0</v>
      </c>
      <c r="K34" s="763">
        <f t="shared" si="2"/>
        <v>0</v>
      </c>
      <c r="L34" s="706">
        <v>0</v>
      </c>
      <c r="M34" s="707">
        <v>0</v>
      </c>
      <c r="N34" s="708">
        <f>L34-M34</f>
        <v>0</v>
      </c>
      <c r="O34" s="708">
        <f t="shared" si="4"/>
        <v>0</v>
      </c>
      <c r="P34" s="764">
        <f t="shared" si="5"/>
        <v>0</v>
      </c>
      <c r="Q34" s="724"/>
    </row>
    <row r="35" spans="1:17" ht="24" customHeight="1">
      <c r="A35" s="586" t="s">
        <v>236</v>
      </c>
      <c r="B35" s="216"/>
      <c r="C35" s="330"/>
      <c r="D35" s="331"/>
      <c r="E35" s="107"/>
      <c r="F35" s="326"/>
      <c r="G35" s="126"/>
      <c r="H35" s="79"/>
      <c r="I35" s="79"/>
      <c r="J35" s="79"/>
      <c r="K35" s="643">
        <f>SUM(K34)</f>
        <v>0</v>
      </c>
      <c r="L35" s="214"/>
      <c r="M35" s="79"/>
      <c r="N35" s="79"/>
      <c r="O35" s="79"/>
      <c r="P35" s="654">
        <f>SUM(P34)</f>
        <v>0</v>
      </c>
      <c r="Q35" s="176"/>
    </row>
    <row r="36" spans="1:17" ht="19.5" customHeight="1" thickBot="1">
      <c r="A36" s="83"/>
      <c r="B36" s="84"/>
      <c r="C36" s="85"/>
      <c r="D36" s="86"/>
      <c r="E36" s="87"/>
      <c r="F36" s="87"/>
      <c r="G36" s="88"/>
      <c r="H36" s="89"/>
      <c r="I36" s="89"/>
      <c r="J36" s="89"/>
      <c r="K36" s="646"/>
      <c r="L36" s="519"/>
      <c r="M36" s="89"/>
      <c r="N36" s="89"/>
      <c r="O36" s="89"/>
      <c r="P36" s="657"/>
      <c r="Q36" s="177"/>
    </row>
    <row r="37" spans="1:16" ht="13.5" thickTop="1">
      <c r="A37" s="82"/>
      <c r="B37" s="95"/>
      <c r="C37" s="74"/>
      <c r="D37" s="76"/>
      <c r="E37" s="75"/>
      <c r="F37" s="75"/>
      <c r="G37" s="96"/>
      <c r="H37" s="78"/>
      <c r="I37" s="79"/>
      <c r="J37" s="79"/>
      <c r="K37" s="641"/>
      <c r="L37" s="78"/>
      <c r="M37" s="78"/>
      <c r="N37" s="79"/>
      <c r="O37" s="79"/>
      <c r="P37" s="658"/>
    </row>
    <row r="38" spans="1:16" ht="12.75">
      <c r="A38" s="82"/>
      <c r="B38" s="95"/>
      <c r="C38" s="74"/>
      <c r="D38" s="76"/>
      <c r="E38" s="75"/>
      <c r="F38" s="75"/>
      <c r="G38" s="96"/>
      <c r="H38" s="78"/>
      <c r="I38" s="79"/>
      <c r="J38" s="79"/>
      <c r="K38" s="641"/>
      <c r="L38" s="78"/>
      <c r="M38" s="78"/>
      <c r="N38" s="79"/>
      <c r="O38" s="79"/>
      <c r="P38" s="658"/>
    </row>
    <row r="39" spans="1:16" ht="12.75">
      <c r="A39" s="78"/>
      <c r="B39" s="90"/>
      <c r="C39" s="90"/>
      <c r="D39" s="90"/>
      <c r="E39" s="90"/>
      <c r="F39" s="90"/>
      <c r="G39" s="90"/>
      <c r="H39" s="90"/>
      <c r="I39" s="90"/>
      <c r="J39" s="90"/>
      <c r="K39" s="647"/>
      <c r="L39" s="90"/>
      <c r="M39" s="90"/>
      <c r="N39" s="90"/>
      <c r="O39" s="90"/>
      <c r="P39" s="659"/>
    </row>
    <row r="40" spans="1:16" ht="20.25">
      <c r="A40" s="195"/>
      <c r="B40" s="332" t="s">
        <v>233</v>
      </c>
      <c r="C40" s="333"/>
      <c r="D40" s="333"/>
      <c r="E40" s="333"/>
      <c r="F40" s="333"/>
      <c r="G40" s="333"/>
      <c r="H40" s="333"/>
      <c r="I40" s="333"/>
      <c r="J40" s="333"/>
      <c r="K40" s="643">
        <f>K31-K35</f>
        <v>0.22009999999999996</v>
      </c>
      <c r="L40" s="215"/>
      <c r="M40" s="215"/>
      <c r="N40" s="215"/>
      <c r="O40" s="215"/>
      <c r="P40" s="660">
        <f>P31-P35</f>
        <v>0.044599999999999994</v>
      </c>
    </row>
    <row r="41" spans="1:16" ht="20.25">
      <c r="A41" s="156"/>
      <c r="B41" s="332" t="s">
        <v>237</v>
      </c>
      <c r="C41" s="318"/>
      <c r="D41" s="318"/>
      <c r="E41" s="318"/>
      <c r="F41" s="318"/>
      <c r="G41" s="318"/>
      <c r="H41" s="318"/>
      <c r="I41" s="318"/>
      <c r="J41" s="318"/>
      <c r="K41" s="643">
        <f>K20</f>
        <v>0.001599999999999999</v>
      </c>
      <c r="L41" s="215"/>
      <c r="M41" s="215"/>
      <c r="N41" s="215"/>
      <c r="O41" s="215"/>
      <c r="P41" s="660">
        <f>P20</f>
        <v>1.2894</v>
      </c>
    </row>
    <row r="42" spans="1:16" ht="18">
      <c r="A42" s="156"/>
      <c r="B42" s="217"/>
      <c r="C42" s="93"/>
      <c r="D42" s="93"/>
      <c r="E42" s="93"/>
      <c r="F42" s="93"/>
      <c r="G42" s="93"/>
      <c r="H42" s="93"/>
      <c r="I42" s="93"/>
      <c r="J42" s="93"/>
      <c r="K42" s="648"/>
      <c r="L42" s="61"/>
      <c r="M42" s="61"/>
      <c r="N42" s="61"/>
      <c r="O42" s="61"/>
      <c r="P42" s="661"/>
    </row>
    <row r="43" spans="1:16" ht="18">
      <c r="A43" s="156"/>
      <c r="B43" s="217"/>
      <c r="C43" s="93"/>
      <c r="D43" s="93"/>
      <c r="E43" s="93"/>
      <c r="F43" s="93"/>
      <c r="G43" s="93"/>
      <c r="H43" s="93"/>
      <c r="I43" s="93"/>
      <c r="J43" s="93"/>
      <c r="K43" s="648"/>
      <c r="L43" s="61"/>
      <c r="M43" s="61"/>
      <c r="N43" s="61"/>
      <c r="O43" s="61"/>
      <c r="P43" s="661"/>
    </row>
    <row r="44" spans="1:16" ht="23.25">
      <c r="A44" s="156"/>
      <c r="B44" s="334" t="s">
        <v>240</v>
      </c>
      <c r="C44" s="335"/>
      <c r="D44" s="336"/>
      <c r="E44" s="336"/>
      <c r="F44" s="336"/>
      <c r="G44" s="336"/>
      <c r="H44" s="336"/>
      <c r="I44" s="336"/>
      <c r="J44" s="336"/>
      <c r="K44" s="649">
        <f>SUM(K40:K43)</f>
        <v>0.22169999999999995</v>
      </c>
      <c r="L44" s="337"/>
      <c r="M44" s="337"/>
      <c r="N44" s="337"/>
      <c r="O44" s="337"/>
      <c r="P44" s="662">
        <f>SUM(P40:P43)</f>
        <v>1.334</v>
      </c>
    </row>
    <row r="45" ht="12.75">
      <c r="K45" s="650"/>
    </row>
    <row r="46" ht="13.5" thickBot="1">
      <c r="K46" s="650"/>
    </row>
    <row r="47" spans="1:17" ht="12.75">
      <c r="A47" s="264"/>
      <c r="B47" s="265"/>
      <c r="C47" s="265"/>
      <c r="D47" s="265"/>
      <c r="E47" s="265"/>
      <c r="F47" s="265"/>
      <c r="G47" s="265"/>
      <c r="H47" s="57"/>
      <c r="I47" s="57"/>
      <c r="J47" s="57"/>
      <c r="K47" s="57"/>
      <c r="L47" s="57"/>
      <c r="M47" s="57"/>
      <c r="N47" s="57"/>
      <c r="O47" s="57"/>
      <c r="P47" s="57"/>
      <c r="Q47" s="58"/>
    </row>
    <row r="48" spans="1:17" ht="23.25">
      <c r="A48" s="272" t="s">
        <v>335</v>
      </c>
      <c r="B48" s="256"/>
      <c r="C48" s="256"/>
      <c r="D48" s="256"/>
      <c r="E48" s="256"/>
      <c r="F48" s="256"/>
      <c r="G48" s="256"/>
      <c r="H48" s="19"/>
      <c r="I48" s="19"/>
      <c r="J48" s="19"/>
      <c r="K48" s="19"/>
      <c r="L48" s="19"/>
      <c r="M48" s="19"/>
      <c r="N48" s="19"/>
      <c r="O48" s="19"/>
      <c r="P48" s="19"/>
      <c r="Q48" s="59"/>
    </row>
    <row r="49" spans="1:17" ht="12.75">
      <c r="A49" s="266"/>
      <c r="B49" s="256"/>
      <c r="C49" s="256"/>
      <c r="D49" s="256"/>
      <c r="E49" s="256"/>
      <c r="F49" s="256"/>
      <c r="G49" s="256"/>
      <c r="H49" s="19"/>
      <c r="I49" s="19"/>
      <c r="J49" s="19"/>
      <c r="K49" s="19"/>
      <c r="L49" s="19"/>
      <c r="M49" s="19"/>
      <c r="N49" s="19"/>
      <c r="O49" s="19"/>
      <c r="P49" s="19"/>
      <c r="Q49" s="59"/>
    </row>
    <row r="50" spans="1:17" ht="18">
      <c r="A50" s="267"/>
      <c r="B50" s="268"/>
      <c r="C50" s="268"/>
      <c r="D50" s="268"/>
      <c r="E50" s="268"/>
      <c r="F50" s="268"/>
      <c r="G50" s="268"/>
      <c r="H50" s="19"/>
      <c r="I50" s="19"/>
      <c r="J50" s="278"/>
      <c r="K50" s="575" t="s">
        <v>347</v>
      </c>
      <c r="L50" s="19"/>
      <c r="M50" s="19"/>
      <c r="N50" s="19"/>
      <c r="O50" s="19"/>
      <c r="P50" s="576" t="s">
        <v>348</v>
      </c>
      <c r="Q50" s="59"/>
    </row>
    <row r="51" spans="1:17" ht="12.75">
      <c r="A51" s="269"/>
      <c r="B51" s="156"/>
      <c r="C51" s="156"/>
      <c r="D51" s="156"/>
      <c r="E51" s="156"/>
      <c r="F51" s="156"/>
      <c r="G51" s="156"/>
      <c r="H51" s="19"/>
      <c r="I51" s="19"/>
      <c r="J51" s="19"/>
      <c r="K51" s="19"/>
      <c r="L51" s="19"/>
      <c r="M51" s="19"/>
      <c r="N51" s="19"/>
      <c r="O51" s="19"/>
      <c r="P51" s="19"/>
      <c r="Q51" s="59"/>
    </row>
    <row r="52" spans="1:17" ht="12.75">
      <c r="A52" s="269"/>
      <c r="B52" s="156"/>
      <c r="C52" s="156"/>
      <c r="D52" s="156"/>
      <c r="E52" s="156"/>
      <c r="F52" s="156"/>
      <c r="G52" s="156"/>
      <c r="H52" s="19"/>
      <c r="I52" s="19"/>
      <c r="J52" s="19"/>
      <c r="K52" s="19"/>
      <c r="L52" s="19"/>
      <c r="M52" s="19"/>
      <c r="N52" s="19"/>
      <c r="O52" s="19"/>
      <c r="P52" s="19"/>
      <c r="Q52" s="59"/>
    </row>
    <row r="53" spans="1:17" ht="23.25">
      <c r="A53" s="272" t="s">
        <v>338</v>
      </c>
      <c r="B53" s="257"/>
      <c r="C53" s="257"/>
      <c r="D53" s="258"/>
      <c r="E53" s="258"/>
      <c r="F53" s="259"/>
      <c r="G53" s="258"/>
      <c r="H53" s="19"/>
      <c r="I53" s="19"/>
      <c r="J53" s="19"/>
      <c r="K53" s="597">
        <f>K44</f>
        <v>0.22169999999999995</v>
      </c>
      <c r="L53" s="268" t="s">
        <v>336</v>
      </c>
      <c r="M53" s="19"/>
      <c r="N53" s="19"/>
      <c r="O53" s="19"/>
      <c r="P53" s="597">
        <f>P44</f>
        <v>1.334</v>
      </c>
      <c r="Q53" s="339" t="s">
        <v>336</v>
      </c>
    </row>
    <row r="54" spans="1:17" ht="23.25">
      <c r="A54" s="573"/>
      <c r="B54" s="260"/>
      <c r="C54" s="260"/>
      <c r="D54" s="256"/>
      <c r="E54" s="256"/>
      <c r="F54" s="261"/>
      <c r="G54" s="256"/>
      <c r="H54" s="19"/>
      <c r="I54" s="19"/>
      <c r="J54" s="19"/>
      <c r="K54" s="337"/>
      <c r="L54" s="283"/>
      <c r="M54" s="19"/>
      <c r="N54" s="19"/>
      <c r="O54" s="19"/>
      <c r="P54" s="337"/>
      <c r="Q54" s="340"/>
    </row>
    <row r="55" spans="1:17" ht="23.25">
      <c r="A55" s="574" t="s">
        <v>337</v>
      </c>
      <c r="B55" s="262"/>
      <c r="C55" s="51"/>
      <c r="D55" s="256"/>
      <c r="E55" s="256"/>
      <c r="F55" s="263"/>
      <c r="G55" s="258"/>
      <c r="H55" s="19"/>
      <c r="I55" s="19"/>
      <c r="J55" s="19"/>
      <c r="K55" s="597">
        <f>'STEPPED UP GENCO'!K44</f>
        <v>0.0036490189000000003</v>
      </c>
      <c r="L55" s="268" t="s">
        <v>336</v>
      </c>
      <c r="M55" s="19"/>
      <c r="N55" s="19"/>
      <c r="O55" s="19"/>
      <c r="P55" s="597">
        <f>'STEPPED UP GENCO'!P44</f>
        <v>-0.020238333600000005</v>
      </c>
      <c r="Q55" s="339" t="s">
        <v>336</v>
      </c>
    </row>
    <row r="56" spans="1:17" ht="6.75" customHeight="1">
      <c r="A56" s="27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9"/>
    </row>
    <row r="57" spans="1:17" ht="6.75" customHeight="1">
      <c r="A57" s="27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9"/>
    </row>
    <row r="58" spans="1:17" ht="6.75" customHeight="1">
      <c r="A58" s="27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59"/>
    </row>
    <row r="59" spans="1:17" ht="23.25" customHeight="1">
      <c r="A59" s="270"/>
      <c r="B59" s="19"/>
      <c r="C59" s="19"/>
      <c r="D59" s="19"/>
      <c r="E59" s="19"/>
      <c r="F59" s="19"/>
      <c r="G59" s="19"/>
      <c r="H59" s="257"/>
      <c r="I59" s="257"/>
      <c r="J59" s="591" t="s">
        <v>339</v>
      </c>
      <c r="K59" s="597">
        <f>SUM(K53:K58)</f>
        <v>0.22534901889999995</v>
      </c>
      <c r="L59" s="284" t="s">
        <v>336</v>
      </c>
      <c r="M59" s="338"/>
      <c r="N59" s="338"/>
      <c r="O59" s="338"/>
      <c r="P59" s="597">
        <f>SUM(P53:P58)</f>
        <v>1.3137616664</v>
      </c>
      <c r="Q59" s="284" t="s">
        <v>336</v>
      </c>
    </row>
    <row r="60" spans="1:17" ht="13.5" thickBot="1">
      <c r="A60" s="271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182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55" zoomScaleNormal="85" zoomScaleSheetLayoutView="55" zoomScalePageLayoutView="0" workbookViewId="0" topLeftCell="A1">
      <selection activeCell="Q9" sqref="Q9"/>
    </sheetView>
  </sheetViews>
  <sheetFormatPr defaultColWidth="9.140625" defaultRowHeight="12.75"/>
  <cols>
    <col min="1" max="1" width="5.140625" style="0" customWidth="1"/>
    <col min="2" max="2" width="31.710937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2.28125" style="0" customWidth="1"/>
    <col min="11" max="11" width="17.851562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20.00390625" style="0" customWidth="1"/>
  </cols>
  <sheetData>
    <row r="1" ht="26.25">
      <c r="A1" s="1" t="s">
        <v>244</v>
      </c>
    </row>
    <row r="2" spans="1:17" ht="16.5" customHeight="1">
      <c r="A2" s="370" t="s">
        <v>245</v>
      </c>
      <c r="P2" s="512" t="str">
        <f>NDPL!Q1</f>
        <v>SEPTEMBER-2014</v>
      </c>
      <c r="Q2" s="569"/>
    </row>
    <row r="3" spans="1:8" ht="23.25">
      <c r="A3" s="218" t="s">
        <v>293</v>
      </c>
      <c r="H3" s="4"/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43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01/10/2014</v>
      </c>
      <c r="H5" s="39" t="str">
        <f>NDPL!H5</f>
        <v>INTIAL READING 01/09/2014</v>
      </c>
      <c r="I5" s="39" t="s">
        <v>4</v>
      </c>
      <c r="J5" s="39" t="s">
        <v>5</v>
      </c>
      <c r="K5" s="40" t="s">
        <v>6</v>
      </c>
      <c r="L5" s="41" t="str">
        <f>NDPL!G5</f>
        <v>FINAL READING 01/10/2014</v>
      </c>
      <c r="M5" s="39" t="str">
        <f>NDPL!H5</f>
        <v>INTIAL READING 01/09/2014</v>
      </c>
      <c r="N5" s="39" t="s">
        <v>4</v>
      </c>
      <c r="O5" s="39" t="s">
        <v>5</v>
      </c>
      <c r="P5" s="40" t="s">
        <v>6</v>
      </c>
      <c r="Q5" s="40" t="s">
        <v>317</v>
      </c>
    </row>
    <row r="6" ht="14.25" thickBot="1" thickTop="1"/>
    <row r="7" spans="1:17" ht="19.5" customHeight="1" thickTop="1">
      <c r="A7" s="353"/>
      <c r="B7" s="354" t="s">
        <v>259</v>
      </c>
      <c r="C7" s="355"/>
      <c r="D7" s="355"/>
      <c r="E7" s="355"/>
      <c r="F7" s="356"/>
      <c r="G7" s="117"/>
      <c r="H7" s="110"/>
      <c r="I7" s="110"/>
      <c r="J7" s="110"/>
      <c r="K7" s="113"/>
      <c r="L7" s="118"/>
      <c r="M7" s="25"/>
      <c r="N7" s="25"/>
      <c r="O7" s="25"/>
      <c r="P7" s="35"/>
      <c r="Q7" s="175"/>
    </row>
    <row r="8" spans="1:17" ht="19.5" customHeight="1">
      <c r="A8" s="319"/>
      <c r="B8" s="357" t="s">
        <v>260</v>
      </c>
      <c r="C8" s="358"/>
      <c r="D8" s="358"/>
      <c r="E8" s="358"/>
      <c r="F8" s="359"/>
      <c r="G8" s="44"/>
      <c r="H8" s="50"/>
      <c r="I8" s="50"/>
      <c r="J8" s="50"/>
      <c r="K8" s="48"/>
      <c r="L8" s="119"/>
      <c r="M8" s="19"/>
      <c r="N8" s="19"/>
      <c r="O8" s="19"/>
      <c r="P8" s="120"/>
      <c r="Q8" s="176"/>
    </row>
    <row r="9" spans="1:17" s="714" customFormat="1" ht="19.5" customHeight="1">
      <c r="A9" s="319">
        <v>1</v>
      </c>
      <c r="B9" s="360" t="s">
        <v>261</v>
      </c>
      <c r="C9" s="358">
        <v>4864817</v>
      </c>
      <c r="D9" s="344" t="s">
        <v>12</v>
      </c>
      <c r="E9" s="115" t="s">
        <v>354</v>
      </c>
      <c r="F9" s="359">
        <v>100</v>
      </c>
      <c r="G9" s="706">
        <v>3305</v>
      </c>
      <c r="H9" s="358">
        <v>1906</v>
      </c>
      <c r="I9" s="768">
        <f>G9-H9</f>
        <v>1399</v>
      </c>
      <c r="J9" s="768">
        <f>$F9*I9</f>
        <v>139900</v>
      </c>
      <c r="K9" s="769">
        <f>J9/1000000</f>
        <v>0.1399</v>
      </c>
      <c r="L9" s="319">
        <v>1674</v>
      </c>
      <c r="M9" s="358">
        <v>1469</v>
      </c>
      <c r="N9" s="768">
        <f>L9-M9</f>
        <v>205</v>
      </c>
      <c r="O9" s="768">
        <f>$F9*N9</f>
        <v>20500</v>
      </c>
      <c r="P9" s="769">
        <f>O9/1000000</f>
        <v>0.0205</v>
      </c>
      <c r="Q9" s="770"/>
    </row>
    <row r="10" spans="1:17" ht="19.5" customHeight="1">
      <c r="A10" s="319">
        <v>2</v>
      </c>
      <c r="B10" s="360" t="s">
        <v>262</v>
      </c>
      <c r="C10" s="358">
        <v>4864797</v>
      </c>
      <c r="D10" s="344" t="s">
        <v>12</v>
      </c>
      <c r="E10" s="115" t="s">
        <v>354</v>
      </c>
      <c r="F10" s="359">
        <v>100</v>
      </c>
      <c r="G10" s="616">
        <v>1521</v>
      </c>
      <c r="H10" s="617">
        <v>2253</v>
      </c>
      <c r="I10" s="317">
        <f>G10-H10</f>
        <v>-732</v>
      </c>
      <c r="J10" s="317">
        <f>$F10*I10</f>
        <v>-73200</v>
      </c>
      <c r="K10" s="771">
        <f>J10/1000000</f>
        <v>-0.0732</v>
      </c>
      <c r="L10" s="616">
        <v>999127</v>
      </c>
      <c r="M10" s="617">
        <v>999201</v>
      </c>
      <c r="N10" s="317">
        <f>L10-M10</f>
        <v>-74</v>
      </c>
      <c r="O10" s="317">
        <f>$F10*N10</f>
        <v>-7400</v>
      </c>
      <c r="P10" s="771">
        <f>O10/1000000</f>
        <v>-0.0074</v>
      </c>
      <c r="Q10" s="176"/>
    </row>
    <row r="11" spans="1:17" ht="19.5" customHeight="1">
      <c r="A11" s="319">
        <v>3</v>
      </c>
      <c r="B11" s="360" t="s">
        <v>263</v>
      </c>
      <c r="C11" s="358">
        <v>4864818</v>
      </c>
      <c r="D11" s="344" t="s">
        <v>12</v>
      </c>
      <c r="E11" s="115" t="s">
        <v>354</v>
      </c>
      <c r="F11" s="359">
        <v>100</v>
      </c>
      <c r="G11" s="616">
        <v>263077</v>
      </c>
      <c r="H11" s="617">
        <v>258455</v>
      </c>
      <c r="I11" s="317">
        <f>G11-H11</f>
        <v>4622</v>
      </c>
      <c r="J11" s="317">
        <f>$F11*I11</f>
        <v>462200</v>
      </c>
      <c r="K11" s="771">
        <f>J11/1000000</f>
        <v>0.4622</v>
      </c>
      <c r="L11" s="616">
        <v>102817</v>
      </c>
      <c r="M11" s="617">
        <v>102683</v>
      </c>
      <c r="N11" s="317">
        <f>L11-M11</f>
        <v>134</v>
      </c>
      <c r="O11" s="317">
        <f>$F11*N11</f>
        <v>13400</v>
      </c>
      <c r="P11" s="771">
        <f>O11/1000000</f>
        <v>0.0134</v>
      </c>
      <c r="Q11" s="176"/>
    </row>
    <row r="12" spans="1:17" ht="19.5" customHeight="1">
      <c r="A12" s="319">
        <v>4</v>
      </c>
      <c r="B12" s="360" t="s">
        <v>264</v>
      </c>
      <c r="C12" s="358">
        <v>4864842</v>
      </c>
      <c r="D12" s="344" t="s">
        <v>12</v>
      </c>
      <c r="E12" s="115" t="s">
        <v>354</v>
      </c>
      <c r="F12" s="691">
        <v>937.5</v>
      </c>
      <c r="G12" s="616">
        <v>34567</v>
      </c>
      <c r="H12" s="617">
        <v>34016</v>
      </c>
      <c r="I12" s="317">
        <f>G12-H12</f>
        <v>551</v>
      </c>
      <c r="J12" s="317">
        <f>$F12*I12</f>
        <v>516562.5</v>
      </c>
      <c r="K12" s="771">
        <f>J12/1000000</f>
        <v>0.5165625</v>
      </c>
      <c r="L12" s="616">
        <v>19099</v>
      </c>
      <c r="M12" s="617">
        <v>19025</v>
      </c>
      <c r="N12" s="317">
        <f>L12-M12</f>
        <v>74</v>
      </c>
      <c r="O12" s="317">
        <f>$F12*N12</f>
        <v>69375</v>
      </c>
      <c r="P12" s="771">
        <f>O12/1000000</f>
        <v>0.069375</v>
      </c>
      <c r="Q12" s="600"/>
    </row>
    <row r="13" spans="1:17" ht="19.5" customHeight="1">
      <c r="A13" s="319"/>
      <c r="B13" s="357" t="s">
        <v>265</v>
      </c>
      <c r="C13" s="358"/>
      <c r="D13" s="344"/>
      <c r="E13" s="103"/>
      <c r="F13" s="359"/>
      <c r="G13" s="321"/>
      <c r="H13" s="350"/>
      <c r="I13" s="350"/>
      <c r="J13" s="350"/>
      <c r="K13" s="366"/>
      <c r="L13" s="371"/>
      <c r="M13" s="372"/>
      <c r="N13" s="372"/>
      <c r="O13" s="372"/>
      <c r="P13" s="373"/>
      <c r="Q13" s="176"/>
    </row>
    <row r="14" spans="1:17" ht="19.5" customHeight="1">
      <c r="A14" s="319"/>
      <c r="B14" s="357"/>
      <c r="C14" s="358"/>
      <c r="D14" s="344"/>
      <c r="E14" s="103"/>
      <c r="F14" s="359"/>
      <c r="G14" s="321"/>
      <c r="H14" s="350"/>
      <c r="I14" s="350"/>
      <c r="J14" s="350"/>
      <c r="K14" s="366"/>
      <c r="L14" s="371"/>
      <c r="M14" s="372"/>
      <c r="N14" s="372"/>
      <c r="O14" s="372"/>
      <c r="P14" s="373"/>
      <c r="Q14" s="176"/>
    </row>
    <row r="15" spans="1:17" ht="19.5" customHeight="1">
      <c r="A15" s="319">
        <v>5</v>
      </c>
      <c r="B15" s="360" t="s">
        <v>266</v>
      </c>
      <c r="C15" s="358">
        <v>4864880</v>
      </c>
      <c r="D15" s="344" t="s">
        <v>12</v>
      </c>
      <c r="E15" s="115" t="s">
        <v>354</v>
      </c>
      <c r="F15" s="359">
        <v>-500</v>
      </c>
      <c r="G15" s="616">
        <v>985209</v>
      </c>
      <c r="H15" s="617">
        <v>985209</v>
      </c>
      <c r="I15" s="317">
        <f>G15-H15</f>
        <v>0</v>
      </c>
      <c r="J15" s="317">
        <f>$F15*I15</f>
        <v>0</v>
      </c>
      <c r="K15" s="771">
        <f>J15/1000000</f>
        <v>0</v>
      </c>
      <c r="L15" s="616">
        <v>914957</v>
      </c>
      <c r="M15" s="617">
        <v>916416</v>
      </c>
      <c r="N15" s="317">
        <f>L15-M15</f>
        <v>-1459</v>
      </c>
      <c r="O15" s="317">
        <f>$F15*N15</f>
        <v>729500</v>
      </c>
      <c r="P15" s="771">
        <f>O15/1000000</f>
        <v>0.7295</v>
      </c>
      <c r="Q15" s="176"/>
    </row>
    <row r="16" spans="1:17" ht="19.5" customHeight="1">
      <c r="A16" s="319">
        <v>6</v>
      </c>
      <c r="B16" s="360" t="s">
        <v>267</v>
      </c>
      <c r="C16" s="358">
        <v>4864881</v>
      </c>
      <c r="D16" s="344" t="s">
        <v>12</v>
      </c>
      <c r="E16" s="115" t="s">
        <v>354</v>
      </c>
      <c r="F16" s="359">
        <v>-500</v>
      </c>
      <c r="G16" s="616">
        <v>989204</v>
      </c>
      <c r="H16" s="617">
        <v>989204</v>
      </c>
      <c r="I16" s="317">
        <f>G16-H16</f>
        <v>0</v>
      </c>
      <c r="J16" s="317">
        <f>$F16*I16</f>
        <v>0</v>
      </c>
      <c r="K16" s="771">
        <f>J16/1000000</f>
        <v>0</v>
      </c>
      <c r="L16" s="616">
        <v>979078</v>
      </c>
      <c r="M16" s="617">
        <v>978691</v>
      </c>
      <c r="N16" s="317">
        <f>L16-M16</f>
        <v>387</v>
      </c>
      <c r="O16" s="317">
        <f>$F16*N16</f>
        <v>-193500</v>
      </c>
      <c r="P16" s="771">
        <f>O16/1000000</f>
        <v>-0.1935</v>
      </c>
      <c r="Q16" s="176"/>
    </row>
    <row r="17" spans="1:17" ht="19.5" customHeight="1">
      <c r="A17" s="319">
        <v>7</v>
      </c>
      <c r="B17" s="360" t="s">
        <v>282</v>
      </c>
      <c r="C17" s="358">
        <v>4902572</v>
      </c>
      <c r="D17" s="344" t="s">
        <v>12</v>
      </c>
      <c r="E17" s="115" t="s">
        <v>354</v>
      </c>
      <c r="F17" s="359">
        <v>300</v>
      </c>
      <c r="G17" s="616">
        <v>999989</v>
      </c>
      <c r="H17" s="617">
        <v>999989</v>
      </c>
      <c r="I17" s="317">
        <f>G17-H17</f>
        <v>0</v>
      </c>
      <c r="J17" s="317">
        <f>$F17*I17</f>
        <v>0</v>
      </c>
      <c r="K17" s="771">
        <f>J17/1000000</f>
        <v>0</v>
      </c>
      <c r="L17" s="616">
        <v>4</v>
      </c>
      <c r="M17" s="617">
        <v>1</v>
      </c>
      <c r="N17" s="317">
        <f>L17-M17</f>
        <v>3</v>
      </c>
      <c r="O17" s="317">
        <f>$F17*N17</f>
        <v>900</v>
      </c>
      <c r="P17" s="771">
        <f>O17/1000000</f>
        <v>0.0009</v>
      </c>
      <c r="Q17" s="176"/>
    </row>
    <row r="18" spans="1:17" ht="19.5" customHeight="1">
      <c r="A18" s="319"/>
      <c r="B18" s="357"/>
      <c r="C18" s="358"/>
      <c r="D18" s="344"/>
      <c r="E18" s="115"/>
      <c r="F18" s="359"/>
      <c r="G18" s="114"/>
      <c r="H18" s="103"/>
      <c r="I18" s="358"/>
      <c r="J18" s="358"/>
      <c r="K18" s="772"/>
      <c r="L18" s="374"/>
      <c r="M18" s="21"/>
      <c r="N18" s="775"/>
      <c r="O18" s="775"/>
      <c r="P18" s="776"/>
      <c r="Q18" s="176"/>
    </row>
    <row r="19" spans="1:17" ht="19.5" customHeight="1">
      <c r="A19" s="319"/>
      <c r="B19" s="357"/>
      <c r="C19" s="358"/>
      <c r="D19" s="344"/>
      <c r="E19" s="115"/>
      <c r="F19" s="359"/>
      <c r="G19" s="114"/>
      <c r="H19" s="103"/>
      <c r="I19" s="358"/>
      <c r="J19" s="358"/>
      <c r="K19" s="772"/>
      <c r="L19" s="374"/>
      <c r="M19" s="21"/>
      <c r="N19" s="775"/>
      <c r="O19" s="775"/>
      <c r="P19" s="776"/>
      <c r="Q19" s="176"/>
    </row>
    <row r="20" spans="1:17" ht="19.5" customHeight="1">
      <c r="A20" s="319"/>
      <c r="B20" s="360"/>
      <c r="C20" s="358"/>
      <c r="D20" s="344"/>
      <c r="E20" s="115"/>
      <c r="F20" s="359"/>
      <c r="G20" s="114"/>
      <c r="H20" s="103"/>
      <c r="I20" s="358"/>
      <c r="J20" s="358"/>
      <c r="K20" s="772"/>
      <c r="L20" s="374"/>
      <c r="M20" s="21"/>
      <c r="N20" s="775"/>
      <c r="O20" s="775"/>
      <c r="P20" s="776"/>
      <c r="Q20" s="176"/>
    </row>
    <row r="21" spans="1:17" ht="19.5" customHeight="1">
      <c r="A21" s="319"/>
      <c r="B21" s="357" t="s">
        <v>268</v>
      </c>
      <c r="C21" s="358"/>
      <c r="D21" s="344"/>
      <c r="E21" s="115"/>
      <c r="F21" s="361"/>
      <c r="G21" s="114"/>
      <c r="H21" s="103"/>
      <c r="I21" s="360"/>
      <c r="J21" s="357"/>
      <c r="K21" s="367">
        <f>SUM(K9:K20)</f>
        <v>1.0454625000000002</v>
      </c>
      <c r="L21" s="375"/>
      <c r="M21" s="372"/>
      <c r="N21" s="775"/>
      <c r="O21" s="775"/>
      <c r="P21" s="368">
        <f>SUM(P9:P20)</f>
        <v>0.6327750000000001</v>
      </c>
      <c r="Q21" s="176"/>
    </row>
    <row r="22" spans="1:17" ht="19.5" customHeight="1">
      <c r="A22" s="319"/>
      <c r="B22" s="357" t="s">
        <v>269</v>
      </c>
      <c r="C22" s="358"/>
      <c r="D22" s="344"/>
      <c r="E22" s="115"/>
      <c r="F22" s="361"/>
      <c r="G22" s="114"/>
      <c r="H22" s="103"/>
      <c r="I22" s="360"/>
      <c r="J22" s="360"/>
      <c r="K22" s="772"/>
      <c r="L22" s="374"/>
      <c r="M22" s="21"/>
      <c r="N22" s="775"/>
      <c r="O22" s="775"/>
      <c r="P22" s="776"/>
      <c r="Q22" s="176"/>
    </row>
    <row r="23" spans="1:17" ht="19.5" customHeight="1">
      <c r="A23" s="319"/>
      <c r="B23" s="357" t="s">
        <v>270</v>
      </c>
      <c r="C23" s="358"/>
      <c r="D23" s="344"/>
      <c r="E23" s="115"/>
      <c r="F23" s="361"/>
      <c r="G23" s="114"/>
      <c r="H23" s="103"/>
      <c r="I23" s="360"/>
      <c r="J23" s="360"/>
      <c r="K23" s="772"/>
      <c r="L23" s="374"/>
      <c r="M23" s="21"/>
      <c r="N23" s="775"/>
      <c r="O23" s="775"/>
      <c r="P23" s="776"/>
      <c r="Q23" s="176"/>
    </row>
    <row r="24" spans="1:17" ht="19.5" customHeight="1">
      <c r="A24" s="319">
        <v>8</v>
      </c>
      <c r="B24" s="360" t="s">
        <v>271</v>
      </c>
      <c r="C24" s="358">
        <v>4864794</v>
      </c>
      <c r="D24" s="344" t="s">
        <v>12</v>
      </c>
      <c r="E24" s="115" t="s">
        <v>354</v>
      </c>
      <c r="F24" s="359">
        <v>200</v>
      </c>
      <c r="G24" s="616">
        <v>926617</v>
      </c>
      <c r="H24" s="617">
        <v>927080</v>
      </c>
      <c r="I24" s="317">
        <f>G24-H24</f>
        <v>-463</v>
      </c>
      <c r="J24" s="317">
        <f>$F24*I24</f>
        <v>-92600</v>
      </c>
      <c r="K24" s="771">
        <f>J24/1000000</f>
        <v>-0.0926</v>
      </c>
      <c r="L24" s="616">
        <v>992207</v>
      </c>
      <c r="M24" s="617">
        <v>992222</v>
      </c>
      <c r="N24" s="317">
        <f>L24-M24</f>
        <v>-15</v>
      </c>
      <c r="O24" s="317">
        <f>$F24*N24</f>
        <v>-3000</v>
      </c>
      <c r="P24" s="771">
        <f>O24/1000000</f>
        <v>-0.003</v>
      </c>
      <c r="Q24" s="176"/>
    </row>
    <row r="25" spans="1:17" ht="21" customHeight="1">
      <c r="A25" s="319">
        <v>9</v>
      </c>
      <c r="B25" s="360" t="s">
        <v>272</v>
      </c>
      <c r="C25" s="358">
        <v>4864932</v>
      </c>
      <c r="D25" s="344" t="s">
        <v>12</v>
      </c>
      <c r="E25" s="115" t="s">
        <v>354</v>
      </c>
      <c r="F25" s="359">
        <v>200</v>
      </c>
      <c r="G25" s="706">
        <v>973974</v>
      </c>
      <c r="H25" s="707">
        <v>975293</v>
      </c>
      <c r="I25" s="768">
        <f>G25-H25</f>
        <v>-1319</v>
      </c>
      <c r="J25" s="768">
        <f>$F25*I25</f>
        <v>-263800</v>
      </c>
      <c r="K25" s="769">
        <f>J25/1000000</f>
        <v>-0.2638</v>
      </c>
      <c r="L25" s="706">
        <v>999429</v>
      </c>
      <c r="M25" s="707">
        <v>999624</v>
      </c>
      <c r="N25" s="768">
        <f>L25-M25</f>
        <v>-195</v>
      </c>
      <c r="O25" s="768">
        <f>$F25*N25</f>
        <v>-39000</v>
      </c>
      <c r="P25" s="769">
        <f>O25/1000000</f>
        <v>-0.039</v>
      </c>
      <c r="Q25" s="743"/>
    </row>
    <row r="26" spans="1:17" ht="19.5" customHeight="1">
      <c r="A26" s="319"/>
      <c r="B26" s="357" t="s">
        <v>273</v>
      </c>
      <c r="C26" s="360"/>
      <c r="D26" s="344"/>
      <c r="E26" s="115"/>
      <c r="F26" s="361"/>
      <c r="G26" s="114"/>
      <c r="H26" s="103"/>
      <c r="I26" s="360"/>
      <c r="J26" s="357"/>
      <c r="K26" s="368">
        <f>SUM(K24:K25)</f>
        <v>-0.3564</v>
      </c>
      <c r="L26" s="375"/>
      <c r="M26" s="372"/>
      <c r="N26" s="775"/>
      <c r="O26" s="775"/>
      <c r="P26" s="368">
        <f>SUM(P24:P25)</f>
        <v>-0.042</v>
      </c>
      <c r="Q26" s="176"/>
    </row>
    <row r="27" spans="1:17" ht="19.5" customHeight="1">
      <c r="A27" s="319"/>
      <c r="B27" s="357" t="s">
        <v>274</v>
      </c>
      <c r="C27" s="358"/>
      <c r="D27" s="344"/>
      <c r="E27" s="103"/>
      <c r="F27" s="359"/>
      <c r="G27" s="114"/>
      <c r="H27" s="103"/>
      <c r="I27" s="358"/>
      <c r="J27" s="773"/>
      <c r="K27" s="772"/>
      <c r="L27" s="374"/>
      <c r="M27" s="21"/>
      <c r="N27" s="775"/>
      <c r="O27" s="775"/>
      <c r="P27" s="776"/>
      <c r="Q27" s="176"/>
    </row>
    <row r="28" spans="1:17" ht="19.5" customHeight="1">
      <c r="A28" s="319"/>
      <c r="B28" s="357" t="s">
        <v>270</v>
      </c>
      <c r="C28" s="358"/>
      <c r="D28" s="344"/>
      <c r="E28" s="103"/>
      <c r="F28" s="359"/>
      <c r="G28" s="114"/>
      <c r="H28" s="103"/>
      <c r="I28" s="358"/>
      <c r="J28" s="773"/>
      <c r="K28" s="772"/>
      <c r="L28" s="374"/>
      <c r="M28" s="21"/>
      <c r="N28" s="775"/>
      <c r="O28" s="775"/>
      <c r="P28" s="776"/>
      <c r="Q28" s="176"/>
    </row>
    <row r="29" spans="1:17" ht="19.5" customHeight="1">
      <c r="A29" s="319">
        <v>10</v>
      </c>
      <c r="B29" s="360" t="s">
        <v>275</v>
      </c>
      <c r="C29" s="358">
        <v>4864819</v>
      </c>
      <c r="D29" s="344" t="s">
        <v>12</v>
      </c>
      <c r="E29" s="115" t="s">
        <v>354</v>
      </c>
      <c r="F29" s="362">
        <v>200</v>
      </c>
      <c r="G29" s="616">
        <v>248885</v>
      </c>
      <c r="H29" s="617">
        <v>245663</v>
      </c>
      <c r="I29" s="317">
        <f aca="true" t="shared" si="0" ref="I29:I34">G29-H29</f>
        <v>3222</v>
      </c>
      <c r="J29" s="317">
        <f aca="true" t="shared" si="1" ref="J29:J34">$F29*I29</f>
        <v>644400</v>
      </c>
      <c r="K29" s="771">
        <f aca="true" t="shared" si="2" ref="K29:K34">J29/1000000</f>
        <v>0.6444</v>
      </c>
      <c r="L29" s="616">
        <v>265513</v>
      </c>
      <c r="M29" s="617">
        <v>265436</v>
      </c>
      <c r="N29" s="317">
        <f aca="true" t="shared" si="3" ref="N29:N34">L29-M29</f>
        <v>77</v>
      </c>
      <c r="O29" s="317">
        <f aca="true" t="shared" si="4" ref="O29:O34">$F29*N29</f>
        <v>15400</v>
      </c>
      <c r="P29" s="771">
        <f aca="true" t="shared" si="5" ref="P29:P34">O29/1000000</f>
        <v>0.0154</v>
      </c>
      <c r="Q29" s="176"/>
    </row>
    <row r="30" spans="1:17" ht="19.5" customHeight="1">
      <c r="A30" s="319">
        <v>11</v>
      </c>
      <c r="B30" s="360" t="s">
        <v>276</v>
      </c>
      <c r="C30" s="358">
        <v>4864801</v>
      </c>
      <c r="D30" s="344" t="s">
        <v>12</v>
      </c>
      <c r="E30" s="115" t="s">
        <v>354</v>
      </c>
      <c r="F30" s="362">
        <v>200</v>
      </c>
      <c r="G30" s="616">
        <v>111779</v>
      </c>
      <c r="H30" s="617">
        <v>111784</v>
      </c>
      <c r="I30" s="317">
        <f t="shared" si="0"/>
        <v>-5</v>
      </c>
      <c r="J30" s="317">
        <f t="shared" si="1"/>
        <v>-1000</v>
      </c>
      <c r="K30" s="771">
        <f t="shared" si="2"/>
        <v>-0.001</v>
      </c>
      <c r="L30" s="616">
        <v>42430</v>
      </c>
      <c r="M30" s="617">
        <v>42384</v>
      </c>
      <c r="N30" s="317">
        <f t="shared" si="3"/>
        <v>46</v>
      </c>
      <c r="O30" s="317">
        <f t="shared" si="4"/>
        <v>9200</v>
      </c>
      <c r="P30" s="771">
        <f t="shared" si="5"/>
        <v>0.0092</v>
      </c>
      <c r="Q30" s="176"/>
    </row>
    <row r="31" spans="1:17" ht="19.5" customHeight="1">
      <c r="A31" s="319">
        <v>12</v>
      </c>
      <c r="B31" s="360" t="s">
        <v>277</v>
      </c>
      <c r="C31" s="358">
        <v>4864820</v>
      </c>
      <c r="D31" s="344" t="s">
        <v>12</v>
      </c>
      <c r="E31" s="115" t="s">
        <v>354</v>
      </c>
      <c r="F31" s="362">
        <v>100</v>
      </c>
      <c r="G31" s="616">
        <v>183310</v>
      </c>
      <c r="H31" s="617">
        <v>183516</v>
      </c>
      <c r="I31" s="317">
        <f t="shared" si="0"/>
        <v>-206</v>
      </c>
      <c r="J31" s="317">
        <f t="shared" si="1"/>
        <v>-20600</v>
      </c>
      <c r="K31" s="771">
        <f t="shared" si="2"/>
        <v>-0.0206</v>
      </c>
      <c r="L31" s="616">
        <v>74233</v>
      </c>
      <c r="M31" s="617">
        <v>74146</v>
      </c>
      <c r="N31" s="317">
        <f t="shared" si="3"/>
        <v>87</v>
      </c>
      <c r="O31" s="317">
        <f t="shared" si="4"/>
        <v>8700</v>
      </c>
      <c r="P31" s="771">
        <f t="shared" si="5"/>
        <v>0.0087</v>
      </c>
      <c r="Q31" s="176"/>
    </row>
    <row r="32" spans="1:17" s="714" customFormat="1" ht="19.5" customHeight="1">
      <c r="A32" s="319">
        <v>13</v>
      </c>
      <c r="B32" s="360" t="s">
        <v>278</v>
      </c>
      <c r="C32" s="358">
        <v>4865168</v>
      </c>
      <c r="D32" s="344" t="s">
        <v>12</v>
      </c>
      <c r="E32" s="115" t="s">
        <v>354</v>
      </c>
      <c r="F32" s="362">
        <v>1000</v>
      </c>
      <c r="G32" s="706">
        <v>990528</v>
      </c>
      <c r="H32" s="707">
        <v>990445</v>
      </c>
      <c r="I32" s="768">
        <f t="shared" si="0"/>
        <v>83</v>
      </c>
      <c r="J32" s="768">
        <f t="shared" si="1"/>
        <v>83000</v>
      </c>
      <c r="K32" s="769">
        <f t="shared" si="2"/>
        <v>0.083</v>
      </c>
      <c r="L32" s="706">
        <v>998437</v>
      </c>
      <c r="M32" s="707">
        <v>998435</v>
      </c>
      <c r="N32" s="768">
        <f t="shared" si="3"/>
        <v>2</v>
      </c>
      <c r="O32" s="768">
        <f t="shared" si="4"/>
        <v>2000</v>
      </c>
      <c r="P32" s="769">
        <f t="shared" si="5"/>
        <v>0.002</v>
      </c>
      <c r="Q32" s="724"/>
    </row>
    <row r="33" spans="1:17" ht="19.5" customHeight="1">
      <c r="A33" s="319">
        <v>14</v>
      </c>
      <c r="B33" s="360" t="s">
        <v>279</v>
      </c>
      <c r="C33" s="358">
        <v>4864802</v>
      </c>
      <c r="D33" s="344" t="s">
        <v>12</v>
      </c>
      <c r="E33" s="115" t="s">
        <v>354</v>
      </c>
      <c r="F33" s="362">
        <v>100</v>
      </c>
      <c r="G33" s="616">
        <v>961367</v>
      </c>
      <c r="H33" s="617">
        <v>961676</v>
      </c>
      <c r="I33" s="317">
        <f t="shared" si="0"/>
        <v>-309</v>
      </c>
      <c r="J33" s="317">
        <f t="shared" si="1"/>
        <v>-30900</v>
      </c>
      <c r="K33" s="771">
        <f t="shared" si="2"/>
        <v>-0.0309</v>
      </c>
      <c r="L33" s="616">
        <v>6926</v>
      </c>
      <c r="M33" s="617">
        <v>6957</v>
      </c>
      <c r="N33" s="317">
        <f t="shared" si="3"/>
        <v>-31</v>
      </c>
      <c r="O33" s="317">
        <f t="shared" si="4"/>
        <v>-3100</v>
      </c>
      <c r="P33" s="771">
        <f t="shared" si="5"/>
        <v>-0.0031</v>
      </c>
      <c r="Q33" s="176"/>
    </row>
    <row r="34" spans="1:17" ht="19.5" customHeight="1">
      <c r="A34" s="319">
        <v>15</v>
      </c>
      <c r="B34" s="360" t="s">
        <v>383</v>
      </c>
      <c r="C34" s="358">
        <v>5128400</v>
      </c>
      <c r="D34" s="344" t="s">
        <v>12</v>
      </c>
      <c r="E34" s="115" t="s">
        <v>354</v>
      </c>
      <c r="F34" s="362">
        <v>937.5</v>
      </c>
      <c r="G34" s="616">
        <v>999182</v>
      </c>
      <c r="H34" s="617">
        <v>999182</v>
      </c>
      <c r="I34" s="317">
        <f t="shared" si="0"/>
        <v>0</v>
      </c>
      <c r="J34" s="317">
        <f t="shared" si="1"/>
        <v>0</v>
      </c>
      <c r="K34" s="771">
        <f t="shared" si="2"/>
        <v>0</v>
      </c>
      <c r="L34" s="616">
        <v>997445</v>
      </c>
      <c r="M34" s="617">
        <v>997734</v>
      </c>
      <c r="N34" s="317">
        <f t="shared" si="3"/>
        <v>-289</v>
      </c>
      <c r="O34" s="317">
        <f t="shared" si="4"/>
        <v>-270937.5</v>
      </c>
      <c r="P34" s="777">
        <f t="shared" si="5"/>
        <v>-0.2709375</v>
      </c>
      <c r="Q34" s="176"/>
    </row>
    <row r="35" spans="1:17" ht="19.5" customHeight="1">
      <c r="A35" s="319"/>
      <c r="B35" s="357" t="s">
        <v>265</v>
      </c>
      <c r="C35" s="358"/>
      <c r="D35" s="344"/>
      <c r="E35" s="103"/>
      <c r="F35" s="359"/>
      <c r="G35" s="321"/>
      <c r="H35" s="350"/>
      <c r="I35" s="358"/>
      <c r="J35" s="773"/>
      <c r="K35" s="772"/>
      <c r="L35" s="371"/>
      <c r="M35" s="372"/>
      <c r="N35" s="775"/>
      <c r="O35" s="775"/>
      <c r="P35" s="776"/>
      <c r="Q35" s="176"/>
    </row>
    <row r="36" spans="1:17" ht="19.5" customHeight="1">
      <c r="A36" s="319">
        <v>16</v>
      </c>
      <c r="B36" s="360" t="s">
        <v>280</v>
      </c>
      <c r="C36" s="358">
        <v>4864882</v>
      </c>
      <c r="D36" s="344" t="s">
        <v>12</v>
      </c>
      <c r="E36" s="115" t="s">
        <v>354</v>
      </c>
      <c r="F36" s="362">
        <v>-625</v>
      </c>
      <c r="G36" s="616">
        <v>985820</v>
      </c>
      <c r="H36" s="617">
        <v>985886</v>
      </c>
      <c r="I36" s="317">
        <f>G36-H36</f>
        <v>-66</v>
      </c>
      <c r="J36" s="317">
        <f>$F36*I36</f>
        <v>41250</v>
      </c>
      <c r="K36" s="771">
        <f>J36/1000000</f>
        <v>0.04125</v>
      </c>
      <c r="L36" s="616">
        <v>995393</v>
      </c>
      <c r="M36" s="617">
        <v>995396</v>
      </c>
      <c r="N36" s="317">
        <f>L36-M36</f>
        <v>-3</v>
      </c>
      <c r="O36" s="317">
        <f>$F36*N36</f>
        <v>1875</v>
      </c>
      <c r="P36" s="777">
        <f>O36/1000000</f>
        <v>0.001875</v>
      </c>
      <c r="Q36" s="600"/>
    </row>
    <row r="37" spans="1:17" ht="19.5" customHeight="1">
      <c r="A37" s="319">
        <v>17</v>
      </c>
      <c r="B37" s="360" t="s">
        <v>283</v>
      </c>
      <c r="C37" s="358">
        <v>4902572</v>
      </c>
      <c r="D37" s="344" t="s">
        <v>12</v>
      </c>
      <c r="E37" s="115" t="s">
        <v>354</v>
      </c>
      <c r="F37" s="362">
        <v>-300</v>
      </c>
      <c r="G37" s="616">
        <v>999989</v>
      </c>
      <c r="H37" s="617">
        <v>999989</v>
      </c>
      <c r="I37" s="317">
        <f>G37-H37</f>
        <v>0</v>
      </c>
      <c r="J37" s="317">
        <f>$F37*I37</f>
        <v>0</v>
      </c>
      <c r="K37" s="771">
        <f>J37/1000000</f>
        <v>0</v>
      </c>
      <c r="L37" s="616">
        <v>4</v>
      </c>
      <c r="M37" s="617">
        <v>1</v>
      </c>
      <c r="N37" s="317">
        <f>L37-M37</f>
        <v>3</v>
      </c>
      <c r="O37" s="317">
        <f>$F37*N37</f>
        <v>-900</v>
      </c>
      <c r="P37" s="771">
        <f>O37/1000000</f>
        <v>-0.0009</v>
      </c>
      <c r="Q37" s="176"/>
    </row>
    <row r="38" spans="1:17" ht="19.5" customHeight="1">
      <c r="A38" s="319"/>
      <c r="B38" s="357"/>
      <c r="C38" s="358"/>
      <c r="D38" s="358"/>
      <c r="E38" s="360"/>
      <c r="F38" s="358"/>
      <c r="G38" s="114"/>
      <c r="H38" s="50"/>
      <c r="I38" s="358"/>
      <c r="J38" s="358"/>
      <c r="K38" s="774"/>
      <c r="L38" s="44"/>
      <c r="M38" s="21"/>
      <c r="N38" s="775"/>
      <c r="O38" s="775"/>
      <c r="P38" s="776"/>
      <c r="Q38" s="176"/>
    </row>
    <row r="39" spans="1:17" ht="19.5" customHeight="1" thickBot="1">
      <c r="A39" s="363"/>
      <c r="B39" s="364" t="s">
        <v>281</v>
      </c>
      <c r="C39" s="364"/>
      <c r="D39" s="364"/>
      <c r="E39" s="364"/>
      <c r="F39" s="364"/>
      <c r="G39" s="122"/>
      <c r="H39" s="121"/>
      <c r="I39" s="364"/>
      <c r="J39" s="364"/>
      <c r="K39" s="598">
        <f>SUM(K29:K38)</f>
        <v>0.71615</v>
      </c>
      <c r="L39" s="376"/>
      <c r="M39" s="377"/>
      <c r="N39" s="778"/>
      <c r="O39" s="778"/>
      <c r="P39" s="369">
        <f>SUM(P29:P38)</f>
        <v>-0.23776250000000002</v>
      </c>
      <c r="Q39" s="177"/>
    </row>
    <row r="40" spans="1:16" ht="13.5" thickTop="1">
      <c r="A40" s="64"/>
      <c r="B40" s="2"/>
      <c r="C40" s="111"/>
      <c r="D40" s="64"/>
      <c r="E40" s="111"/>
      <c r="F40" s="10"/>
      <c r="G40" s="10"/>
      <c r="H40" s="10"/>
      <c r="I40" s="10"/>
      <c r="J40" s="10"/>
      <c r="K40" s="11"/>
      <c r="L40" s="378"/>
      <c r="M40" s="18"/>
      <c r="N40" s="18"/>
      <c r="O40" s="18"/>
      <c r="P40" s="18"/>
    </row>
    <row r="41" spans="11:16" ht="12.75">
      <c r="K41" s="18"/>
      <c r="L41" s="18"/>
      <c r="M41" s="18"/>
      <c r="N41" s="18"/>
      <c r="O41" s="18"/>
      <c r="P41" s="18"/>
    </row>
    <row r="42" spans="7:16" ht="12.75">
      <c r="G42" s="161"/>
      <c r="K42" s="18"/>
      <c r="L42" s="18"/>
      <c r="M42" s="18"/>
      <c r="N42" s="18"/>
      <c r="O42" s="18"/>
      <c r="P42" s="18"/>
    </row>
    <row r="43" spans="2:16" ht="21.75">
      <c r="B43" s="220" t="s">
        <v>340</v>
      </c>
      <c r="K43" s="380">
        <f>K21</f>
        <v>1.0454625000000002</v>
      </c>
      <c r="L43" s="379"/>
      <c r="M43" s="379"/>
      <c r="N43" s="379"/>
      <c r="O43" s="379"/>
      <c r="P43" s="380">
        <f>P21</f>
        <v>0.6327750000000001</v>
      </c>
    </row>
    <row r="44" spans="2:16" ht="21.75">
      <c r="B44" s="220" t="s">
        <v>341</v>
      </c>
      <c r="K44" s="380">
        <f>K26</f>
        <v>-0.3564</v>
      </c>
      <c r="L44" s="379"/>
      <c r="M44" s="379"/>
      <c r="N44" s="379"/>
      <c r="O44" s="379"/>
      <c r="P44" s="380">
        <f>P26</f>
        <v>-0.042</v>
      </c>
    </row>
    <row r="45" spans="2:16" ht="21.75">
      <c r="B45" s="220" t="s">
        <v>342</v>
      </c>
      <c r="K45" s="380">
        <f>K39</f>
        <v>0.71615</v>
      </c>
      <c r="L45" s="379"/>
      <c r="M45" s="379"/>
      <c r="N45" s="379"/>
      <c r="O45" s="379"/>
      <c r="P45" s="592">
        <f>P39</f>
        <v>-0.23776250000000002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70" zoomScaleNormal="75" zoomScaleSheetLayoutView="70" zoomScalePageLayoutView="0" workbookViewId="0" topLeftCell="C1">
      <selection activeCell="G45" sqref="G45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217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244</v>
      </c>
    </row>
    <row r="2" spans="1:16" ht="20.25">
      <c r="A2" s="389" t="s">
        <v>245</v>
      </c>
      <c r="P2" s="341" t="str">
        <f>NDPL!Q1</f>
        <v>SEPTEMBER-2014</v>
      </c>
    </row>
    <row r="3" spans="1:9" ht="18">
      <c r="A3" s="216" t="s">
        <v>359</v>
      </c>
      <c r="B3" s="216"/>
      <c r="C3" s="328"/>
      <c r="D3" s="313"/>
      <c r="E3" s="313"/>
      <c r="F3" s="312"/>
      <c r="G3" s="312"/>
      <c r="H3" s="312"/>
      <c r="I3" s="312"/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39.75" thickBot="1" thickTop="1">
      <c r="A5" s="41" t="s">
        <v>8</v>
      </c>
      <c r="B5" s="38" t="s">
        <v>9</v>
      </c>
      <c r="C5" s="77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01/10/2014</v>
      </c>
      <c r="H5" s="39" t="str">
        <f>NDPL!H5</f>
        <v>INTIAL READING 01/09/2014</v>
      </c>
      <c r="I5" s="39" t="s">
        <v>4</v>
      </c>
      <c r="J5" s="39" t="s">
        <v>5</v>
      </c>
      <c r="K5" s="39" t="s">
        <v>6</v>
      </c>
      <c r="L5" s="41" t="str">
        <f>NDPL!G5</f>
        <v>FINAL READING 01/10/2014</v>
      </c>
      <c r="M5" s="39" t="str">
        <f>NDPL!H5</f>
        <v>INTIAL READING 01/09/2014</v>
      </c>
      <c r="N5" s="39" t="s">
        <v>4</v>
      </c>
      <c r="O5" s="39" t="s">
        <v>5</v>
      </c>
      <c r="P5" s="40" t="s">
        <v>6</v>
      </c>
      <c r="Q5" s="40" t="s">
        <v>317</v>
      </c>
    </row>
    <row r="6" ht="19.5" thickBot="1" thickTop="1"/>
    <row r="7" spans="1:17" ht="18.75" thickTop="1">
      <c r="A7" s="24"/>
      <c r="B7" s="132"/>
      <c r="C7" s="780"/>
      <c r="D7" s="25"/>
      <c r="E7" s="25"/>
      <c r="F7" s="35"/>
      <c r="G7" s="24"/>
      <c r="H7" s="25"/>
      <c r="I7" s="25"/>
      <c r="J7" s="25"/>
      <c r="K7" s="35"/>
      <c r="L7" s="24"/>
      <c r="M7" s="25"/>
      <c r="N7" s="25"/>
      <c r="O7" s="25"/>
      <c r="P7" s="35"/>
      <c r="Q7" s="175"/>
    </row>
    <row r="8" spans="1:17" ht="18">
      <c r="A8" s="138"/>
      <c r="B8" s="625" t="s">
        <v>290</v>
      </c>
      <c r="C8" s="383"/>
      <c r="D8" s="141"/>
      <c r="E8" s="141"/>
      <c r="F8" s="143"/>
      <c r="G8" s="154"/>
      <c r="H8" s="19"/>
      <c r="I8" s="79"/>
      <c r="J8" s="79"/>
      <c r="K8" s="81"/>
      <c r="L8" s="80"/>
      <c r="M8" s="78"/>
      <c r="N8" s="79"/>
      <c r="O8" s="79"/>
      <c r="P8" s="81"/>
      <c r="Q8" s="176"/>
    </row>
    <row r="9" spans="1:17" ht="18">
      <c r="A9" s="145"/>
      <c r="B9" s="626" t="s">
        <v>291</v>
      </c>
      <c r="C9" s="180" t="s">
        <v>285</v>
      </c>
      <c r="D9" s="146"/>
      <c r="E9" s="141"/>
      <c r="F9" s="143"/>
      <c r="G9" s="23"/>
      <c r="H9" s="19"/>
      <c r="I9" s="79"/>
      <c r="J9" s="79"/>
      <c r="K9" s="81"/>
      <c r="L9" s="214"/>
      <c r="M9" s="79"/>
      <c r="N9" s="79"/>
      <c r="O9" s="79"/>
      <c r="P9" s="81"/>
      <c r="Q9" s="176"/>
    </row>
    <row r="10" spans="1:17" ht="20.25">
      <c r="A10" s="609">
        <v>1</v>
      </c>
      <c r="B10" s="623" t="s">
        <v>286</v>
      </c>
      <c r="C10" s="383">
        <v>4865001</v>
      </c>
      <c r="D10" s="683" t="s">
        <v>12</v>
      </c>
      <c r="E10" s="141" t="s">
        <v>363</v>
      </c>
      <c r="F10" s="624">
        <v>2000</v>
      </c>
      <c r="G10" s="616">
        <v>6963</v>
      </c>
      <c r="H10" s="617">
        <v>6539</v>
      </c>
      <c r="I10" s="617">
        <f>G10-H10</f>
        <v>424</v>
      </c>
      <c r="J10" s="617">
        <f>$F10*I10</f>
        <v>848000</v>
      </c>
      <c r="K10" s="617">
        <f>J10/1000000</f>
        <v>0.848</v>
      </c>
      <c r="L10" s="616">
        <v>803</v>
      </c>
      <c r="M10" s="617">
        <v>819</v>
      </c>
      <c r="N10" s="583">
        <f>L10-M10</f>
        <v>-16</v>
      </c>
      <c r="O10" s="583">
        <f>$F10*N10</f>
        <v>-32000</v>
      </c>
      <c r="P10" s="585">
        <f>O10/1000000</f>
        <v>-0.032</v>
      </c>
      <c r="Q10" s="176"/>
    </row>
    <row r="11" spans="1:17" ht="20.25">
      <c r="A11" s="609">
        <v>2</v>
      </c>
      <c r="B11" s="623" t="s">
        <v>288</v>
      </c>
      <c r="C11" s="383">
        <v>4902498</v>
      </c>
      <c r="D11" s="683" t="s">
        <v>12</v>
      </c>
      <c r="E11" s="141" t="s">
        <v>363</v>
      </c>
      <c r="F11" s="624">
        <v>2000</v>
      </c>
      <c r="G11" s="616">
        <v>15382</v>
      </c>
      <c r="H11" s="617">
        <v>15357</v>
      </c>
      <c r="I11" s="617">
        <f>G11-H11</f>
        <v>25</v>
      </c>
      <c r="J11" s="617">
        <f>$F11*I11</f>
        <v>50000</v>
      </c>
      <c r="K11" s="617">
        <f>J11/1000000</f>
        <v>0.05</v>
      </c>
      <c r="L11" s="616">
        <v>2293</v>
      </c>
      <c r="M11" s="617">
        <v>2255</v>
      </c>
      <c r="N11" s="583">
        <f>L11-M11</f>
        <v>38</v>
      </c>
      <c r="O11" s="583">
        <f>$F11*N11</f>
        <v>76000</v>
      </c>
      <c r="P11" s="585">
        <f>O11/1000000</f>
        <v>0.076</v>
      </c>
      <c r="Q11" s="176"/>
    </row>
    <row r="12" spans="1:17" ht="18">
      <c r="A12" s="114"/>
      <c r="B12" s="147"/>
      <c r="C12" s="383"/>
      <c r="D12" s="683"/>
      <c r="E12" s="148"/>
      <c r="F12" s="149"/>
      <c r="G12" s="155"/>
      <c r="H12" s="156"/>
      <c r="I12" s="79"/>
      <c r="J12" s="79"/>
      <c r="K12" s="81"/>
      <c r="L12" s="214"/>
      <c r="M12" s="79"/>
      <c r="N12" s="79"/>
      <c r="O12" s="79"/>
      <c r="P12" s="81"/>
      <c r="Q12" s="176"/>
    </row>
    <row r="13" spans="1:17" ht="18">
      <c r="A13" s="114"/>
      <c r="B13" s="150"/>
      <c r="C13" s="383"/>
      <c r="D13" s="683"/>
      <c r="E13" s="148"/>
      <c r="F13" s="149"/>
      <c r="G13" s="155"/>
      <c r="H13" s="156"/>
      <c r="I13" s="79"/>
      <c r="J13" s="79"/>
      <c r="K13" s="81"/>
      <c r="L13" s="214"/>
      <c r="M13" s="79"/>
      <c r="N13" s="79"/>
      <c r="O13" s="79"/>
      <c r="P13" s="81"/>
      <c r="Q13" s="176"/>
    </row>
    <row r="14" spans="1:17" ht="18">
      <c r="A14" s="114"/>
      <c r="B14" s="147"/>
      <c r="C14" s="383"/>
      <c r="D14" s="683"/>
      <c r="E14" s="148"/>
      <c r="F14" s="149"/>
      <c r="G14" s="155"/>
      <c r="H14" s="156"/>
      <c r="I14" s="79"/>
      <c r="J14" s="79"/>
      <c r="K14" s="81"/>
      <c r="L14" s="214"/>
      <c r="M14" s="79"/>
      <c r="N14" s="79"/>
      <c r="O14" s="79"/>
      <c r="P14" s="81"/>
      <c r="Q14" s="176"/>
    </row>
    <row r="15" spans="1:17" ht="18">
      <c r="A15" s="114"/>
      <c r="B15" s="147"/>
      <c r="C15" s="383"/>
      <c r="D15" s="683"/>
      <c r="E15" s="148"/>
      <c r="F15" s="149"/>
      <c r="G15" s="155"/>
      <c r="H15" s="636" t="s">
        <v>326</v>
      </c>
      <c r="I15" s="618"/>
      <c r="J15" s="365"/>
      <c r="K15" s="619">
        <f>SUM(K10:K11)</f>
        <v>0.898</v>
      </c>
      <c r="L15" s="214"/>
      <c r="M15" s="637" t="s">
        <v>326</v>
      </c>
      <c r="N15" s="620"/>
      <c r="O15" s="613"/>
      <c r="P15" s="621">
        <f>SUM(P10:P11)</f>
        <v>0.044</v>
      </c>
      <c r="Q15" s="176"/>
    </row>
    <row r="16" spans="1:17" ht="18">
      <c r="A16" s="114"/>
      <c r="B16" s="384" t="s">
        <v>11</v>
      </c>
      <c r="C16" s="383"/>
      <c r="D16" s="683"/>
      <c r="E16" s="148"/>
      <c r="F16" s="149"/>
      <c r="G16" s="155"/>
      <c r="H16" s="156"/>
      <c r="I16" s="79"/>
      <c r="J16" s="79"/>
      <c r="K16" s="81"/>
      <c r="L16" s="214"/>
      <c r="M16" s="79"/>
      <c r="N16" s="79"/>
      <c r="O16" s="79"/>
      <c r="P16" s="81"/>
      <c r="Q16" s="176"/>
    </row>
    <row r="17" spans="1:17" ht="18">
      <c r="A17" s="151"/>
      <c r="B17" s="253" t="s">
        <v>292</v>
      </c>
      <c r="C17" s="180" t="s">
        <v>285</v>
      </c>
      <c r="D17" s="684"/>
      <c r="E17" s="148"/>
      <c r="F17" s="153"/>
      <c r="G17" s="23"/>
      <c r="H17" s="19"/>
      <c r="I17" s="79"/>
      <c r="J17" s="79"/>
      <c r="K17" s="81"/>
      <c r="L17" s="214"/>
      <c r="M17" s="79"/>
      <c r="N17" s="79"/>
      <c r="O17" s="79"/>
      <c r="P17" s="81"/>
      <c r="Q17" s="176"/>
    </row>
    <row r="18" spans="1:17" ht="20.25">
      <c r="A18" s="321">
        <v>3</v>
      </c>
      <c r="B18" s="382" t="s">
        <v>286</v>
      </c>
      <c r="C18" s="383">
        <v>4902505</v>
      </c>
      <c r="D18" s="683" t="s">
        <v>12</v>
      </c>
      <c r="E18" s="141" t="s">
        <v>363</v>
      </c>
      <c r="F18" s="627">
        <v>1000</v>
      </c>
      <c r="G18" s="616">
        <v>992454</v>
      </c>
      <c r="H18" s="617">
        <v>992457</v>
      </c>
      <c r="I18" s="617">
        <f>G18-H18</f>
        <v>-3</v>
      </c>
      <c r="J18" s="617">
        <f>$F18*I18</f>
        <v>-3000</v>
      </c>
      <c r="K18" s="617">
        <f>J18/1000000</f>
        <v>-0.003</v>
      </c>
      <c r="L18" s="616">
        <v>38627</v>
      </c>
      <c r="M18" s="617">
        <v>38710</v>
      </c>
      <c r="N18" s="583">
        <f>L18-M18</f>
        <v>-83</v>
      </c>
      <c r="O18" s="583">
        <f>$F18*N18</f>
        <v>-83000</v>
      </c>
      <c r="P18" s="585">
        <f>O18/1000000</f>
        <v>-0.083</v>
      </c>
      <c r="Q18" s="176"/>
    </row>
    <row r="19" spans="1:17" ht="20.25">
      <c r="A19" s="321">
        <v>4</v>
      </c>
      <c r="B19" s="382" t="s">
        <v>288</v>
      </c>
      <c r="C19" s="383">
        <v>5128424</v>
      </c>
      <c r="D19" s="683" t="s">
        <v>12</v>
      </c>
      <c r="E19" s="141" t="s">
        <v>363</v>
      </c>
      <c r="F19" s="627">
        <v>1000</v>
      </c>
      <c r="G19" s="706">
        <v>995018</v>
      </c>
      <c r="H19" s="707">
        <v>995084</v>
      </c>
      <c r="I19" s="707">
        <f>G19-H19</f>
        <v>-66</v>
      </c>
      <c r="J19" s="707">
        <f>$F19*I19</f>
        <v>-66000</v>
      </c>
      <c r="K19" s="707">
        <f>J19/1000000</f>
        <v>-0.066</v>
      </c>
      <c r="L19" s="706">
        <v>993895</v>
      </c>
      <c r="M19" s="707">
        <v>994154</v>
      </c>
      <c r="N19" s="708">
        <f>L19-M19</f>
        <v>-259</v>
      </c>
      <c r="O19" s="708">
        <f>$F19*N19</f>
        <v>-259000</v>
      </c>
      <c r="P19" s="709">
        <f>O19/1000000</f>
        <v>-0.259</v>
      </c>
      <c r="Q19" s="561"/>
    </row>
    <row r="20" spans="1:17" ht="18">
      <c r="A20" s="23"/>
      <c r="B20" s="19"/>
      <c r="C20" s="219"/>
      <c r="D20" s="19"/>
      <c r="E20" s="19"/>
      <c r="F20" s="19"/>
      <c r="G20" s="23"/>
      <c r="H20" s="19"/>
      <c r="I20" s="19"/>
      <c r="J20" s="19"/>
      <c r="K20" s="19"/>
      <c r="L20" s="23"/>
      <c r="M20" s="19"/>
      <c r="N20" s="19"/>
      <c r="O20" s="19"/>
      <c r="P20" s="120"/>
      <c r="Q20" s="176"/>
    </row>
    <row r="21" spans="1:17" ht="18">
      <c r="A21" s="23"/>
      <c r="B21" s="19"/>
      <c r="C21" s="219"/>
      <c r="D21" s="19"/>
      <c r="E21" s="19"/>
      <c r="F21" s="19"/>
      <c r="G21" s="23"/>
      <c r="H21" s="639" t="s">
        <v>326</v>
      </c>
      <c r="I21" s="638"/>
      <c r="J21" s="514"/>
      <c r="K21" s="622">
        <f>SUM(K18:K19)</f>
        <v>-0.069</v>
      </c>
      <c r="L21" s="23"/>
      <c r="M21" s="639" t="s">
        <v>326</v>
      </c>
      <c r="N21" s="622"/>
      <c r="O21" s="514"/>
      <c r="P21" s="622">
        <f>SUM(P18:P19)</f>
        <v>-0.342</v>
      </c>
      <c r="Q21" s="176"/>
    </row>
    <row r="22" spans="1:17" ht="18">
      <c r="A22" s="23"/>
      <c r="B22" s="19"/>
      <c r="C22" s="219"/>
      <c r="D22" s="19"/>
      <c r="E22" s="19"/>
      <c r="F22" s="19"/>
      <c r="G22" s="23"/>
      <c r="H22" s="19"/>
      <c r="I22" s="19"/>
      <c r="J22" s="19"/>
      <c r="K22" s="19"/>
      <c r="L22" s="23"/>
      <c r="M22" s="19"/>
      <c r="N22" s="19"/>
      <c r="O22" s="19"/>
      <c r="P22" s="120"/>
      <c r="Q22" s="176"/>
    </row>
    <row r="23" spans="1:17" ht="18.75" thickBot="1">
      <c r="A23" s="29"/>
      <c r="B23" s="30"/>
      <c r="C23" s="781"/>
      <c r="D23" s="30"/>
      <c r="E23" s="30"/>
      <c r="F23" s="30"/>
      <c r="G23" s="29"/>
      <c r="H23" s="30"/>
      <c r="I23" s="230"/>
      <c r="J23" s="30"/>
      <c r="K23" s="231"/>
      <c r="L23" s="29"/>
      <c r="M23" s="30"/>
      <c r="N23" s="230"/>
      <c r="O23" s="30"/>
      <c r="P23" s="231"/>
      <c r="Q23" s="177"/>
    </row>
    <row r="24" ht="18.75" thickTop="1"/>
    <row r="25" spans="1:16" ht="18">
      <c r="A25" s="628" t="s">
        <v>294</v>
      </c>
      <c r="B25" s="217"/>
      <c r="D25" s="217"/>
      <c r="E25" s="217"/>
      <c r="F25" s="217"/>
      <c r="K25" s="619">
        <f>(K15+K21)</f>
        <v>0.829</v>
      </c>
      <c r="L25" s="157"/>
      <c r="M25" s="157"/>
      <c r="N25" s="157"/>
      <c r="O25" s="157"/>
      <c r="P25" s="619">
        <f>(P15+P21)</f>
        <v>-0.29800000000000004</v>
      </c>
    </row>
    <row r="28" spans="1:2" ht="18">
      <c r="A28" s="628" t="s">
        <v>295</v>
      </c>
      <c r="B28" s="628" t="s">
        <v>296</v>
      </c>
    </row>
    <row r="29" spans="1:16" ht="18">
      <c r="A29" s="232"/>
      <c r="B29" s="232"/>
      <c r="H29" s="181" t="s">
        <v>297</v>
      </c>
      <c r="I29" s="217"/>
      <c r="J29" s="181"/>
      <c r="K29" s="328">
        <v>0</v>
      </c>
      <c r="L29" s="328"/>
      <c r="M29" s="328"/>
      <c r="N29" s="328"/>
      <c r="O29" s="328"/>
      <c r="P29" s="328">
        <v>0</v>
      </c>
    </row>
    <row r="30" spans="8:16" ht="18">
      <c r="H30" s="181" t="s">
        <v>298</v>
      </c>
      <c r="I30" s="217"/>
      <c r="J30" s="181"/>
      <c r="K30" s="328">
        <f>BRPL!K17</f>
        <v>0</v>
      </c>
      <c r="L30" s="328"/>
      <c r="M30" s="328"/>
      <c r="N30" s="328"/>
      <c r="O30" s="328"/>
      <c r="P30" s="328">
        <f>BRPL!P17</f>
        <v>0</v>
      </c>
    </row>
    <row r="31" spans="8:16" ht="18">
      <c r="H31" s="181" t="s">
        <v>299</v>
      </c>
      <c r="I31" s="217"/>
      <c r="J31" s="181"/>
      <c r="K31" s="217">
        <f>BYPL!K33</f>
        <v>-0.3503</v>
      </c>
      <c r="L31" s="217"/>
      <c r="M31" s="629"/>
      <c r="N31" s="217"/>
      <c r="O31" s="217"/>
      <c r="P31" s="217">
        <f>BYPL!P33</f>
        <v>-6.390300000000001</v>
      </c>
    </row>
    <row r="32" spans="8:16" ht="18">
      <c r="H32" s="181" t="s">
        <v>300</v>
      </c>
      <c r="I32" s="217"/>
      <c r="J32" s="181"/>
      <c r="K32" s="217">
        <f>NDMC!K32</f>
        <v>-0.0040000000000000036</v>
      </c>
      <c r="L32" s="217"/>
      <c r="M32" s="217"/>
      <c r="N32" s="217"/>
      <c r="O32" s="217"/>
      <c r="P32" s="217">
        <f>NDMC!P32</f>
        <v>4.0555</v>
      </c>
    </row>
    <row r="33" spans="8:16" ht="18">
      <c r="H33" s="181" t="s">
        <v>301</v>
      </c>
      <c r="I33" s="217"/>
      <c r="J33" s="181"/>
      <c r="K33" s="217"/>
      <c r="L33" s="217"/>
      <c r="M33" s="217"/>
      <c r="N33" s="217"/>
      <c r="O33" s="217"/>
      <c r="P33" s="217"/>
    </row>
    <row r="34" spans="8:16" ht="18">
      <c r="H34" s="630" t="s">
        <v>302</v>
      </c>
      <c r="I34" s="181"/>
      <c r="J34" s="181"/>
      <c r="K34" s="181">
        <f>SUM(K29:K33)</f>
        <v>-0.3543</v>
      </c>
      <c r="L34" s="217"/>
      <c r="M34" s="217"/>
      <c r="N34" s="217"/>
      <c r="O34" s="217"/>
      <c r="P34" s="181">
        <f>SUM(P29:P33)</f>
        <v>-2.3348000000000004</v>
      </c>
    </row>
    <row r="35" spans="8:16" ht="18">
      <c r="H35" s="217"/>
      <c r="I35" s="217"/>
      <c r="J35" s="217"/>
      <c r="K35" s="217"/>
      <c r="L35" s="217"/>
      <c r="M35" s="217"/>
      <c r="N35" s="217"/>
      <c r="O35" s="217"/>
      <c r="P35" s="217"/>
    </row>
    <row r="36" spans="1:16" ht="18">
      <c r="A36" s="628" t="s">
        <v>327</v>
      </c>
      <c r="B36" s="131"/>
      <c r="C36" s="181"/>
      <c r="D36" s="131"/>
      <c r="E36" s="131"/>
      <c r="F36" s="131"/>
      <c r="G36" s="131"/>
      <c r="H36" s="181"/>
      <c r="I36" s="631"/>
      <c r="J36" s="181"/>
      <c r="K36" s="631">
        <f>K25+K34</f>
        <v>0.47469999999999996</v>
      </c>
      <c r="L36" s="217"/>
      <c r="M36" s="217"/>
      <c r="N36" s="217"/>
      <c r="O36" s="217"/>
      <c r="P36" s="631">
        <f>P25+P34</f>
        <v>-2.6328000000000005</v>
      </c>
    </row>
    <row r="37" spans="1:10" ht="18">
      <c r="A37" s="181"/>
      <c r="B37" s="130"/>
      <c r="C37" s="181"/>
      <c r="D37" s="131"/>
      <c r="E37" s="131"/>
      <c r="F37" s="131"/>
      <c r="G37" s="131"/>
      <c r="H37" s="131"/>
      <c r="I37" s="159"/>
      <c r="J37" s="131"/>
    </row>
    <row r="38" spans="1:10" ht="18">
      <c r="A38" s="630" t="s">
        <v>303</v>
      </c>
      <c r="B38" s="181" t="s">
        <v>304</v>
      </c>
      <c r="C38" s="181"/>
      <c r="D38" s="131"/>
      <c r="E38" s="131"/>
      <c r="F38" s="131"/>
      <c r="G38" s="131"/>
      <c r="H38" s="131"/>
      <c r="I38" s="159"/>
      <c r="J38" s="131"/>
    </row>
    <row r="39" spans="1:10" ht="18">
      <c r="A39" s="158"/>
      <c r="B39" s="130"/>
      <c r="C39" s="181"/>
      <c r="D39" s="131"/>
      <c r="E39" s="131"/>
      <c r="F39" s="131"/>
      <c r="G39" s="131"/>
      <c r="H39" s="131"/>
      <c r="I39" s="159"/>
      <c r="J39" s="131"/>
    </row>
    <row r="40" spans="1:16" ht="18">
      <c r="A40" s="632" t="s">
        <v>305</v>
      </c>
      <c r="B40" s="633" t="s">
        <v>306</v>
      </c>
      <c r="C40" s="782" t="s">
        <v>307</v>
      </c>
      <c r="D40" s="633"/>
      <c r="E40" s="633"/>
      <c r="F40" s="633"/>
      <c r="G40" s="514">
        <v>29.4544</v>
      </c>
      <c r="H40" s="633" t="s">
        <v>308</v>
      </c>
      <c r="I40" s="633"/>
      <c r="J40" s="634"/>
      <c r="K40" s="633">
        <f>($K$36*G40)/100</f>
        <v>0.1398200368</v>
      </c>
      <c r="L40" s="633"/>
      <c r="M40" s="633"/>
      <c r="N40" s="633"/>
      <c r="O40" s="633"/>
      <c r="P40" s="633">
        <f>($P$36*G40)/100</f>
        <v>-0.7754754432000002</v>
      </c>
    </row>
    <row r="41" spans="1:16" ht="18">
      <c r="A41" s="632" t="s">
        <v>309</v>
      </c>
      <c r="B41" s="633" t="s">
        <v>364</v>
      </c>
      <c r="C41" s="782" t="s">
        <v>307</v>
      </c>
      <c r="D41" s="633"/>
      <c r="E41" s="633"/>
      <c r="F41" s="633"/>
      <c r="G41" s="514">
        <v>40.8274</v>
      </c>
      <c r="H41" s="633" t="s">
        <v>308</v>
      </c>
      <c r="I41" s="633"/>
      <c r="J41" s="634"/>
      <c r="K41" s="633">
        <f>($K$36*G41)/100</f>
        <v>0.19380766779999997</v>
      </c>
      <c r="L41" s="633"/>
      <c r="M41" s="633"/>
      <c r="N41" s="633"/>
      <c r="O41" s="633"/>
      <c r="P41" s="633">
        <f>($P$36*G41)/100</f>
        <v>-1.0749037872</v>
      </c>
    </row>
    <row r="42" spans="1:16" ht="18">
      <c r="A42" s="632" t="s">
        <v>310</v>
      </c>
      <c r="B42" s="633" t="s">
        <v>365</v>
      </c>
      <c r="C42" s="782" t="s">
        <v>307</v>
      </c>
      <c r="D42" s="633"/>
      <c r="E42" s="633"/>
      <c r="F42" s="633"/>
      <c r="G42" s="514">
        <v>23.7424</v>
      </c>
      <c r="H42" s="633" t="s">
        <v>308</v>
      </c>
      <c r="I42" s="633"/>
      <c r="J42" s="634"/>
      <c r="K42" s="633">
        <f>($K$36*G42)/100</f>
        <v>0.11270517279999998</v>
      </c>
      <c r="L42" s="633"/>
      <c r="M42" s="633"/>
      <c r="N42" s="633"/>
      <c r="O42" s="633"/>
      <c r="P42" s="633">
        <f>($P$36*G42)/100</f>
        <v>-0.6250899072000001</v>
      </c>
    </row>
    <row r="43" spans="1:16" ht="18">
      <c r="A43" s="632" t="s">
        <v>311</v>
      </c>
      <c r="B43" s="633" t="s">
        <v>366</v>
      </c>
      <c r="C43" s="782" t="s">
        <v>307</v>
      </c>
      <c r="D43" s="633"/>
      <c r="E43" s="633"/>
      <c r="F43" s="633"/>
      <c r="G43" s="514">
        <v>5.206</v>
      </c>
      <c r="H43" s="633" t="s">
        <v>308</v>
      </c>
      <c r="I43" s="633"/>
      <c r="J43" s="634"/>
      <c r="K43" s="633">
        <f>($K$36*G43)/100</f>
        <v>0.024712882000000002</v>
      </c>
      <c r="L43" s="633"/>
      <c r="M43" s="633"/>
      <c r="N43" s="633"/>
      <c r="O43" s="633"/>
      <c r="P43" s="633">
        <f>($P$36*G43)/100</f>
        <v>-0.13706356800000002</v>
      </c>
    </row>
    <row r="44" spans="1:16" ht="18">
      <c r="A44" s="632" t="s">
        <v>312</v>
      </c>
      <c r="B44" s="633" t="s">
        <v>367</v>
      </c>
      <c r="C44" s="782" t="s">
        <v>307</v>
      </c>
      <c r="D44" s="633"/>
      <c r="E44" s="633"/>
      <c r="F44" s="633"/>
      <c r="G44" s="514">
        <v>0.7687</v>
      </c>
      <c r="H44" s="633" t="s">
        <v>308</v>
      </c>
      <c r="I44" s="633"/>
      <c r="J44" s="634"/>
      <c r="K44" s="633">
        <f>($K$36*G44)/100</f>
        <v>0.0036490189000000003</v>
      </c>
      <c r="L44" s="633"/>
      <c r="M44" s="633"/>
      <c r="N44" s="633"/>
      <c r="O44" s="633"/>
      <c r="P44" s="633">
        <f>($P$36*G44)/100</f>
        <v>-0.020238333600000005</v>
      </c>
    </row>
    <row r="45" spans="6:10" ht="18">
      <c r="F45" s="160"/>
      <c r="J45" s="161"/>
    </row>
    <row r="46" spans="1:10" ht="18">
      <c r="A46" s="635" t="s">
        <v>428</v>
      </c>
      <c r="F46" s="160"/>
      <c r="J46" s="161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A25" sqref="A25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8.851562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40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314"/>
      <c r="R1" s="19"/>
    </row>
    <row r="2" spans="1:18" ht="30">
      <c r="A2" s="242"/>
      <c r="B2" s="19"/>
      <c r="C2" s="19"/>
      <c r="D2" s="19"/>
      <c r="E2" s="19"/>
      <c r="F2" s="19"/>
      <c r="G2" s="502" t="s">
        <v>362</v>
      </c>
      <c r="H2" s="19"/>
      <c r="I2" s="19"/>
      <c r="J2" s="19"/>
      <c r="K2" s="19"/>
      <c r="L2" s="19"/>
      <c r="M2" s="19"/>
      <c r="N2" s="19"/>
      <c r="O2" s="19"/>
      <c r="P2" s="19"/>
      <c r="Q2" s="315"/>
      <c r="R2" s="19"/>
    </row>
    <row r="3" spans="1:18" ht="26.25">
      <c r="A3" s="24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15"/>
      <c r="R3" s="19"/>
    </row>
    <row r="4" spans="1:18" ht="25.5">
      <c r="A4" s="24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15"/>
      <c r="R4" s="19"/>
    </row>
    <row r="5" spans="1:18" ht="23.25">
      <c r="A5" s="248"/>
      <c r="B5" s="19"/>
      <c r="C5" s="497" t="s">
        <v>392</v>
      </c>
      <c r="D5" s="19"/>
      <c r="E5" s="19"/>
      <c r="F5" s="19"/>
      <c r="G5" s="19"/>
      <c r="H5" s="19"/>
      <c r="I5" s="19"/>
      <c r="J5" s="19"/>
      <c r="K5" s="19"/>
      <c r="L5" s="245"/>
      <c r="M5" s="19"/>
      <c r="N5" s="19"/>
      <c r="O5" s="19"/>
      <c r="P5" s="19"/>
      <c r="Q5" s="315"/>
      <c r="R5" s="19"/>
    </row>
    <row r="6" spans="1:18" ht="18">
      <c r="A6" s="244"/>
      <c r="B6" s="12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15"/>
      <c r="R6" s="19"/>
    </row>
    <row r="7" spans="1:18" ht="26.25">
      <c r="A7" s="242"/>
      <c r="B7" s="19"/>
      <c r="C7" s="19"/>
      <c r="D7" s="19"/>
      <c r="E7" s="19"/>
      <c r="F7" s="297" t="s">
        <v>427</v>
      </c>
      <c r="G7" s="19"/>
      <c r="H7" s="19"/>
      <c r="I7" s="19"/>
      <c r="J7" s="19"/>
      <c r="K7" s="19"/>
      <c r="L7" s="245"/>
      <c r="M7" s="19"/>
      <c r="N7" s="19"/>
      <c r="O7" s="19"/>
      <c r="P7" s="19"/>
      <c r="Q7" s="315"/>
      <c r="R7" s="19"/>
    </row>
    <row r="8" spans="1:18" ht="25.5">
      <c r="A8" s="243"/>
      <c r="B8" s="246"/>
      <c r="C8" s="19"/>
      <c r="D8" s="19"/>
      <c r="E8" s="19"/>
      <c r="F8" s="19"/>
      <c r="G8" s="19"/>
      <c r="H8" s="247"/>
      <c r="I8" s="19"/>
      <c r="J8" s="19"/>
      <c r="K8" s="19"/>
      <c r="L8" s="19"/>
      <c r="M8" s="19"/>
      <c r="N8" s="19"/>
      <c r="O8" s="19"/>
      <c r="P8" s="19"/>
      <c r="Q8" s="315"/>
      <c r="R8" s="19"/>
    </row>
    <row r="9" spans="1:18" ht="12.75">
      <c r="A9" s="248"/>
      <c r="B9" s="19"/>
      <c r="C9" s="19"/>
      <c r="D9" s="19"/>
      <c r="E9" s="19"/>
      <c r="F9" s="19"/>
      <c r="G9" s="19"/>
      <c r="H9" s="249"/>
      <c r="I9" s="19"/>
      <c r="J9" s="19"/>
      <c r="K9" s="19"/>
      <c r="L9" s="19"/>
      <c r="M9" s="19"/>
      <c r="N9" s="19"/>
      <c r="O9" s="19"/>
      <c r="P9" s="19"/>
      <c r="Q9" s="315"/>
      <c r="R9" s="19"/>
    </row>
    <row r="10" spans="1:18" ht="45.75" customHeight="1">
      <c r="A10" s="248"/>
      <c r="B10" s="304" t="s">
        <v>328</v>
      </c>
      <c r="C10" s="19"/>
      <c r="D10" s="19"/>
      <c r="E10" s="19"/>
      <c r="F10" s="19"/>
      <c r="G10" s="19"/>
      <c r="H10" s="249"/>
      <c r="I10" s="298"/>
      <c r="J10" s="78"/>
      <c r="K10" s="78"/>
      <c r="L10" s="78"/>
      <c r="M10" s="78"/>
      <c r="N10" s="298"/>
      <c r="O10" s="78"/>
      <c r="P10" s="78"/>
      <c r="Q10" s="315"/>
      <c r="R10" s="19"/>
    </row>
    <row r="11" spans="1:19" ht="20.25">
      <c r="A11" s="248"/>
      <c r="B11" s="19"/>
      <c r="C11" s="19"/>
      <c r="D11" s="19"/>
      <c r="E11" s="19"/>
      <c r="F11" s="19"/>
      <c r="G11" s="19"/>
      <c r="H11" s="252"/>
      <c r="I11" s="530" t="s">
        <v>347</v>
      </c>
      <c r="J11" s="299"/>
      <c r="K11" s="299"/>
      <c r="L11" s="299"/>
      <c r="M11" s="299"/>
      <c r="N11" s="530" t="s">
        <v>348</v>
      </c>
      <c r="O11" s="299"/>
      <c r="P11" s="299"/>
      <c r="Q11" s="491"/>
      <c r="R11" s="255"/>
      <c r="S11" s="235"/>
    </row>
    <row r="12" spans="1:18" ht="12.75">
      <c r="A12" s="248"/>
      <c r="B12" s="19"/>
      <c r="C12" s="19"/>
      <c r="D12" s="19"/>
      <c r="E12" s="19"/>
      <c r="F12" s="19"/>
      <c r="G12" s="19"/>
      <c r="H12" s="249"/>
      <c r="I12" s="296"/>
      <c r="J12" s="296"/>
      <c r="K12" s="296"/>
      <c r="L12" s="296"/>
      <c r="M12" s="296"/>
      <c r="N12" s="296"/>
      <c r="O12" s="296"/>
      <c r="P12" s="296"/>
      <c r="Q12" s="315"/>
      <c r="R12" s="19"/>
    </row>
    <row r="13" spans="1:18" ht="26.25">
      <c r="A13" s="496">
        <v>1</v>
      </c>
      <c r="B13" s="497" t="s">
        <v>329</v>
      </c>
      <c r="C13" s="498"/>
      <c r="D13" s="498"/>
      <c r="E13" s="495"/>
      <c r="F13" s="495"/>
      <c r="G13" s="251"/>
      <c r="H13" s="492" t="s">
        <v>361</v>
      </c>
      <c r="I13" s="493">
        <f>NDPL!K160</f>
        <v>2.6615312901333334</v>
      </c>
      <c r="J13" s="297"/>
      <c r="K13" s="297"/>
      <c r="L13" s="297"/>
      <c r="M13" s="492" t="s">
        <v>361</v>
      </c>
      <c r="N13" s="493">
        <f>NDPL!P160</f>
        <v>0.2531529367999996</v>
      </c>
      <c r="O13" s="297"/>
      <c r="P13" s="297"/>
      <c r="Q13" s="315"/>
      <c r="R13" s="19"/>
    </row>
    <row r="14" spans="1:18" ht="26.25">
      <c r="A14" s="496"/>
      <c r="B14" s="497"/>
      <c r="C14" s="498"/>
      <c r="D14" s="498"/>
      <c r="E14" s="495"/>
      <c r="F14" s="495"/>
      <c r="G14" s="251"/>
      <c r="H14" s="492"/>
      <c r="I14" s="493"/>
      <c r="J14" s="297"/>
      <c r="K14" s="297"/>
      <c r="L14" s="297"/>
      <c r="M14" s="492"/>
      <c r="N14" s="493"/>
      <c r="O14" s="297"/>
      <c r="P14" s="297"/>
      <c r="Q14" s="315"/>
      <c r="R14" s="19"/>
    </row>
    <row r="15" spans="1:18" ht="26.25">
      <c r="A15" s="496"/>
      <c r="B15" s="497"/>
      <c r="C15" s="498"/>
      <c r="D15" s="498"/>
      <c r="E15" s="495"/>
      <c r="F15" s="495"/>
      <c r="G15" s="246"/>
      <c r="H15" s="492"/>
      <c r="I15" s="493"/>
      <c r="J15" s="297"/>
      <c r="K15" s="297"/>
      <c r="L15" s="297"/>
      <c r="M15" s="492"/>
      <c r="N15" s="493"/>
      <c r="O15" s="297"/>
      <c r="P15" s="297"/>
      <c r="Q15" s="315"/>
      <c r="R15" s="19"/>
    </row>
    <row r="16" spans="1:18" ht="26.25">
      <c r="A16" s="496">
        <v>2</v>
      </c>
      <c r="B16" s="497" t="s">
        <v>330</v>
      </c>
      <c r="C16" s="498"/>
      <c r="D16" s="498"/>
      <c r="E16" s="495"/>
      <c r="F16" s="495"/>
      <c r="G16" s="251"/>
      <c r="I16" s="493">
        <f>BRPL!K177</f>
        <v>-4.405625396199998</v>
      </c>
      <c r="J16" s="297"/>
      <c r="K16" s="297"/>
      <c r="L16" s="297"/>
      <c r="M16" s="492" t="s">
        <v>361</v>
      </c>
      <c r="N16" s="493">
        <f>BRPL!P177</f>
        <v>12.252913530799999</v>
      </c>
      <c r="O16" s="297"/>
      <c r="P16" s="297"/>
      <c r="Q16" s="315"/>
      <c r="R16" s="19"/>
    </row>
    <row r="17" spans="1:18" ht="26.25">
      <c r="A17" s="496"/>
      <c r="B17" s="497"/>
      <c r="C17" s="498"/>
      <c r="D17" s="498"/>
      <c r="E17" s="495"/>
      <c r="F17" s="495"/>
      <c r="G17" s="251"/>
      <c r="H17" s="492"/>
      <c r="I17" s="493"/>
      <c r="J17" s="297"/>
      <c r="K17" s="297"/>
      <c r="L17" s="297"/>
      <c r="M17" s="492"/>
      <c r="N17" s="493"/>
      <c r="O17" s="297"/>
      <c r="P17" s="297"/>
      <c r="Q17" s="315"/>
      <c r="R17" s="19"/>
    </row>
    <row r="18" spans="1:18" ht="26.25">
      <c r="A18" s="496"/>
      <c r="B18" s="497"/>
      <c r="C18" s="498"/>
      <c r="D18" s="498"/>
      <c r="E18" s="495"/>
      <c r="F18" s="495"/>
      <c r="G18" s="246"/>
      <c r="H18" s="492"/>
      <c r="I18" s="493"/>
      <c r="J18" s="297"/>
      <c r="K18" s="297"/>
      <c r="L18" s="297"/>
      <c r="M18" s="492"/>
      <c r="N18" s="493"/>
      <c r="O18" s="297"/>
      <c r="P18" s="297"/>
      <c r="Q18" s="315"/>
      <c r="R18" s="19"/>
    </row>
    <row r="19" spans="1:18" ht="26.25">
      <c r="A19" s="496">
        <v>3</v>
      </c>
      <c r="B19" s="497" t="s">
        <v>331</v>
      </c>
      <c r="C19" s="498"/>
      <c r="D19" s="498"/>
      <c r="E19" s="495"/>
      <c r="F19" s="495"/>
      <c r="G19" s="251"/>
      <c r="H19" s="492" t="s">
        <v>361</v>
      </c>
      <c r="I19" s="493">
        <f>BYPL!K167</f>
        <v>5.680471819466667</v>
      </c>
      <c r="J19" s="297"/>
      <c r="K19" s="297"/>
      <c r="L19" s="297"/>
      <c r="M19" s="492" t="s">
        <v>361</v>
      </c>
      <c r="N19" s="493">
        <f>BYPL!P167</f>
        <v>6.7405096928</v>
      </c>
      <c r="O19" s="297"/>
      <c r="P19" s="297"/>
      <c r="Q19" s="315"/>
      <c r="R19" s="19"/>
    </row>
    <row r="20" spans="1:18" ht="26.25">
      <c r="A20" s="496"/>
      <c r="B20" s="497"/>
      <c r="C20" s="498"/>
      <c r="D20" s="498"/>
      <c r="E20" s="495"/>
      <c r="F20" s="495"/>
      <c r="G20" s="251"/>
      <c r="H20" s="492"/>
      <c r="I20" s="493"/>
      <c r="J20" s="297"/>
      <c r="K20" s="297"/>
      <c r="L20" s="297"/>
      <c r="M20" s="492"/>
      <c r="N20" s="493"/>
      <c r="O20" s="297"/>
      <c r="P20" s="297"/>
      <c r="Q20" s="315"/>
      <c r="R20" s="19"/>
    </row>
    <row r="21" spans="1:18" ht="26.25">
      <c r="A21" s="496"/>
      <c r="B21" s="499"/>
      <c r="C21" s="499"/>
      <c r="D21" s="499"/>
      <c r="E21" s="338"/>
      <c r="F21" s="338"/>
      <c r="G21" s="128"/>
      <c r="H21" s="492"/>
      <c r="I21" s="493"/>
      <c r="J21" s="297"/>
      <c r="K21" s="297"/>
      <c r="L21" s="297"/>
      <c r="M21" s="492"/>
      <c r="N21" s="493"/>
      <c r="O21" s="297"/>
      <c r="P21" s="297"/>
      <c r="Q21" s="315"/>
      <c r="R21" s="19"/>
    </row>
    <row r="22" spans="1:18" ht="26.25">
      <c r="A22" s="496">
        <v>4</v>
      </c>
      <c r="B22" s="497" t="s">
        <v>332</v>
      </c>
      <c r="C22" s="499"/>
      <c r="D22" s="499"/>
      <c r="E22" s="338"/>
      <c r="F22" s="338"/>
      <c r="G22" s="251"/>
      <c r="H22" s="492" t="s">
        <v>361</v>
      </c>
      <c r="I22" s="493">
        <f>NDMC!K84</f>
        <v>2.705812882</v>
      </c>
      <c r="J22" s="297"/>
      <c r="K22" s="297"/>
      <c r="L22" s="297"/>
      <c r="M22" s="492" t="s">
        <v>361</v>
      </c>
      <c r="N22" s="493">
        <f>NDMC!P84</f>
        <v>4.916261432000001</v>
      </c>
      <c r="O22" s="297"/>
      <c r="P22" s="297"/>
      <c r="Q22" s="315"/>
      <c r="R22" s="19"/>
    </row>
    <row r="23" spans="1:18" ht="26.25">
      <c r="A23" s="496"/>
      <c r="B23" s="497"/>
      <c r="C23" s="499"/>
      <c r="D23" s="499"/>
      <c r="E23" s="338"/>
      <c r="F23" s="338"/>
      <c r="G23" s="251"/>
      <c r="H23" s="492"/>
      <c r="I23" s="493"/>
      <c r="J23" s="297"/>
      <c r="K23" s="297"/>
      <c r="L23" s="297"/>
      <c r="M23" s="492"/>
      <c r="N23" s="493"/>
      <c r="O23" s="297"/>
      <c r="P23" s="297"/>
      <c r="Q23" s="315"/>
      <c r="R23" s="19"/>
    </row>
    <row r="24" spans="1:18" ht="26.25">
      <c r="A24" s="496"/>
      <c r="B24" s="499"/>
      <c r="C24" s="499"/>
      <c r="D24" s="499"/>
      <c r="E24" s="338"/>
      <c r="F24" s="338"/>
      <c r="G24" s="128"/>
      <c r="H24" s="492"/>
      <c r="I24" s="493"/>
      <c r="J24" s="297"/>
      <c r="K24" s="297"/>
      <c r="L24" s="297"/>
      <c r="M24" s="492"/>
      <c r="N24" s="493"/>
      <c r="O24" s="297"/>
      <c r="P24" s="297"/>
      <c r="Q24" s="315"/>
      <c r="R24" s="19"/>
    </row>
    <row r="25" spans="1:18" ht="26.25">
      <c r="A25" s="496">
        <v>5</v>
      </c>
      <c r="B25" s="497" t="s">
        <v>333</v>
      </c>
      <c r="C25" s="499"/>
      <c r="D25" s="499"/>
      <c r="E25" s="338"/>
      <c r="F25" s="338"/>
      <c r="G25" s="251"/>
      <c r="H25" s="492" t="s">
        <v>361</v>
      </c>
      <c r="I25" s="493">
        <f>MES!K59</f>
        <v>0.22534901889999995</v>
      </c>
      <c r="J25" s="297"/>
      <c r="K25" s="297"/>
      <c r="L25" s="297"/>
      <c r="M25" s="492" t="s">
        <v>361</v>
      </c>
      <c r="N25" s="493">
        <f>MES!P59</f>
        <v>1.3137616664</v>
      </c>
      <c r="O25" s="297"/>
      <c r="P25" s="297"/>
      <c r="Q25" s="315"/>
      <c r="R25" s="19"/>
    </row>
    <row r="26" spans="1:18" ht="20.25">
      <c r="A26" s="248"/>
      <c r="B26" s="19"/>
      <c r="C26" s="19"/>
      <c r="D26" s="19"/>
      <c r="E26" s="19"/>
      <c r="F26" s="19"/>
      <c r="G26" s="19"/>
      <c r="H26" s="250"/>
      <c r="I26" s="494"/>
      <c r="J26" s="295"/>
      <c r="K26" s="295"/>
      <c r="L26" s="295"/>
      <c r="M26" s="295"/>
      <c r="N26" s="295"/>
      <c r="O26" s="295"/>
      <c r="P26" s="295"/>
      <c r="Q26" s="315"/>
      <c r="R26" s="19"/>
    </row>
    <row r="27" spans="1:18" ht="18">
      <c r="A27" s="244"/>
      <c r="B27" s="219"/>
      <c r="C27" s="253"/>
      <c r="D27" s="253"/>
      <c r="E27" s="253"/>
      <c r="F27" s="253"/>
      <c r="G27" s="254"/>
      <c r="H27" s="250"/>
      <c r="I27" s="19"/>
      <c r="J27" s="19"/>
      <c r="K27" s="19"/>
      <c r="L27" s="19"/>
      <c r="M27" s="19"/>
      <c r="N27" s="19"/>
      <c r="O27" s="19"/>
      <c r="P27" s="19"/>
      <c r="Q27" s="315"/>
      <c r="R27" s="19"/>
    </row>
    <row r="28" spans="1:18" ht="15">
      <c r="A28" s="248"/>
      <c r="B28" s="19"/>
      <c r="C28" s="19"/>
      <c r="D28" s="19"/>
      <c r="E28" s="19"/>
      <c r="F28" s="19"/>
      <c r="G28" s="19"/>
      <c r="H28" s="250"/>
      <c r="I28" s="19"/>
      <c r="J28" s="19"/>
      <c r="K28" s="19"/>
      <c r="L28" s="19"/>
      <c r="M28" s="19"/>
      <c r="N28" s="19"/>
      <c r="O28" s="19"/>
      <c r="P28" s="19"/>
      <c r="Q28" s="315"/>
      <c r="R28" s="19"/>
    </row>
    <row r="29" spans="1:18" ht="54" customHeight="1" thickBot="1">
      <c r="A29" s="489" t="s">
        <v>334</v>
      </c>
      <c r="B29" s="300"/>
      <c r="C29" s="300"/>
      <c r="D29" s="300"/>
      <c r="E29" s="300"/>
      <c r="F29" s="300"/>
      <c r="G29" s="300"/>
      <c r="H29" s="301"/>
      <c r="I29" s="301"/>
      <c r="J29" s="301"/>
      <c r="K29" s="301"/>
      <c r="L29" s="301"/>
      <c r="M29" s="301"/>
      <c r="N29" s="301"/>
      <c r="O29" s="301"/>
      <c r="P29" s="301"/>
      <c r="Q29" s="316"/>
      <c r="R29" s="19"/>
    </row>
    <row r="30" spans="1:9" ht="13.5" thickTop="1">
      <c r="A30" s="241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>
      <c r="A33" s="253" t="s">
        <v>360</v>
      </c>
      <c r="B33" s="19"/>
      <c r="C33" s="19"/>
      <c r="D33" s="19"/>
      <c r="E33" s="488"/>
      <c r="F33" s="488"/>
      <c r="G33" s="19"/>
      <c r="H33" s="19"/>
      <c r="I33" s="19"/>
    </row>
    <row r="34" spans="1:9" ht="15">
      <c r="A34" s="278"/>
      <c r="B34" s="278"/>
      <c r="C34" s="278"/>
      <c r="D34" s="278"/>
      <c r="E34" s="488"/>
      <c r="F34" s="488"/>
      <c r="G34" s="19"/>
      <c r="H34" s="19"/>
      <c r="I34" s="19"/>
    </row>
    <row r="35" spans="1:9" s="488" customFormat="1" ht="15" customHeight="1">
      <c r="A35" s="501" t="s">
        <v>368</v>
      </c>
      <c r="E35"/>
      <c r="F35"/>
      <c r="G35" s="278"/>
      <c r="H35" s="278"/>
      <c r="I35" s="278"/>
    </row>
    <row r="36" spans="1:9" s="488" customFormat="1" ht="15" customHeight="1">
      <c r="A36" s="501"/>
      <c r="E36"/>
      <c r="F36"/>
      <c r="H36" s="278"/>
      <c r="I36" s="278"/>
    </row>
    <row r="37" spans="1:9" s="488" customFormat="1" ht="15" customHeight="1">
      <c r="A37" s="501" t="s">
        <v>369</v>
      </c>
      <c r="E37"/>
      <c r="F37"/>
      <c r="I37" s="278"/>
    </row>
    <row r="38" spans="1:9" s="488" customFormat="1" ht="15" customHeight="1">
      <c r="A38" s="500"/>
      <c r="E38"/>
      <c r="F38"/>
      <c r="I38" s="278"/>
    </row>
    <row r="39" spans="1:9" s="488" customFormat="1" ht="15" customHeight="1">
      <c r="A39" s="501"/>
      <c r="E39"/>
      <c r="F39"/>
      <c r="I39" s="278"/>
    </row>
    <row r="40" spans="1:6" s="488" customFormat="1" ht="15" customHeight="1">
      <c r="A40" s="501"/>
      <c r="B40" s="487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L32" sqref="L32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2" width="10.57421875" style="0" customWidth="1"/>
    <col min="13" max="13" width="9.8515625" style="0" customWidth="1"/>
    <col min="14" max="14" width="9.28125" style="0" bestFit="1" customWidth="1"/>
    <col min="15" max="15" width="10.57421875" style="0" bestFit="1" customWidth="1"/>
    <col min="16" max="16" width="10.28125" style="0" customWidth="1"/>
    <col min="17" max="17" width="12.28125" style="0" customWidth="1"/>
  </cols>
  <sheetData>
    <row r="1" spans="1:16" ht="24" thickBot="1">
      <c r="A1" s="3"/>
      <c r="G1" s="19"/>
      <c r="H1" s="19"/>
      <c r="I1" s="56" t="s">
        <v>406</v>
      </c>
      <c r="J1" s="19"/>
      <c r="K1" s="19"/>
      <c r="L1" s="19"/>
      <c r="M1" s="19"/>
      <c r="N1" s="56" t="s">
        <v>407</v>
      </c>
      <c r="O1" s="19"/>
      <c r="P1" s="19"/>
    </row>
    <row r="2" spans="1:17" ht="52.5" thickBot="1" thickTop="1">
      <c r="A2" s="41" t="s">
        <v>8</v>
      </c>
      <c r="B2" s="38" t="s">
        <v>9</v>
      </c>
      <c r="C2" s="39" t="s">
        <v>1</v>
      </c>
      <c r="D2" s="39" t="s">
        <v>2</v>
      </c>
      <c r="E2" s="39" t="s">
        <v>3</v>
      </c>
      <c r="F2" s="39" t="s">
        <v>10</v>
      </c>
      <c r="G2" s="41" t="str">
        <f>NDPL!G5</f>
        <v>FINAL READING 01/10/2014</v>
      </c>
      <c r="H2" s="39" t="str">
        <f>NDPL!H5</f>
        <v>INTIAL READING 01/09/2014</v>
      </c>
      <c r="I2" s="39" t="s">
        <v>4</v>
      </c>
      <c r="J2" s="39" t="s">
        <v>5</v>
      </c>
      <c r="K2" s="39" t="s">
        <v>6</v>
      </c>
      <c r="L2" s="41" t="str">
        <f>NDPL!G5</f>
        <v>FINAL READING 01/10/2014</v>
      </c>
      <c r="M2" s="39" t="str">
        <f>NDPL!H5</f>
        <v>INTIAL READING 01/09/2014</v>
      </c>
      <c r="N2" s="39" t="s">
        <v>4</v>
      </c>
      <c r="O2" s="39" t="s">
        <v>5</v>
      </c>
      <c r="P2" s="40" t="s">
        <v>6</v>
      </c>
      <c r="Q2" s="668"/>
    </row>
    <row r="3" ht="14.25" thickBot="1" thickTop="1"/>
    <row r="4" spans="1:17" ht="13.5" thickTop="1">
      <c r="A4" s="24"/>
      <c r="B4" s="303" t="s">
        <v>349</v>
      </c>
      <c r="C4" s="25"/>
      <c r="D4" s="25"/>
      <c r="E4" s="25"/>
      <c r="F4" s="35"/>
      <c r="G4" s="24"/>
      <c r="H4" s="25"/>
      <c r="I4" s="25"/>
      <c r="J4" s="25"/>
      <c r="K4" s="35"/>
      <c r="L4" s="24"/>
      <c r="M4" s="25"/>
      <c r="N4" s="25"/>
      <c r="O4" s="25"/>
      <c r="P4" s="35"/>
      <c r="Q4" s="175"/>
    </row>
    <row r="5" spans="1:17" ht="12.75">
      <c r="A5" s="23"/>
      <c r="B5" s="150" t="s">
        <v>353</v>
      </c>
      <c r="C5" s="152" t="s">
        <v>285</v>
      </c>
      <c r="D5" s="19"/>
      <c r="E5" s="19"/>
      <c r="F5" s="120"/>
      <c r="G5" s="23"/>
      <c r="H5" s="19"/>
      <c r="I5" s="19"/>
      <c r="J5" s="19"/>
      <c r="K5" s="120"/>
      <c r="L5" s="23"/>
      <c r="M5" s="19"/>
      <c r="N5" s="19"/>
      <c r="O5" s="19"/>
      <c r="P5" s="120"/>
      <c r="Q5" s="176"/>
    </row>
    <row r="6" spans="1:17" ht="15">
      <c r="A6" s="100">
        <v>1</v>
      </c>
      <c r="B6" s="125" t="s">
        <v>350</v>
      </c>
      <c r="C6" s="21">
        <v>4902492</v>
      </c>
      <c r="D6" s="148" t="s">
        <v>12</v>
      </c>
      <c r="E6" s="148" t="s">
        <v>287</v>
      </c>
      <c r="F6" s="28">
        <v>1500</v>
      </c>
      <c r="G6" s="431">
        <v>953119</v>
      </c>
      <c r="H6" s="503">
        <v>953235</v>
      </c>
      <c r="I6" s="79">
        <f>G6-H6</f>
        <v>-116</v>
      </c>
      <c r="J6" s="79">
        <f>$F6*I6</f>
        <v>-174000</v>
      </c>
      <c r="K6" s="81">
        <f>J6/1000000</f>
        <v>-0.174</v>
      </c>
      <c r="L6" s="431">
        <v>979525</v>
      </c>
      <c r="M6" s="503">
        <v>979567</v>
      </c>
      <c r="N6" s="79">
        <f>L6-M6</f>
        <v>-42</v>
      </c>
      <c r="O6" s="79">
        <f>$F6*N6</f>
        <v>-63000</v>
      </c>
      <c r="P6" s="81">
        <f>O6/1000000</f>
        <v>-0.063</v>
      </c>
      <c r="Q6" s="176"/>
    </row>
    <row r="7" spans="1:17" ht="15">
      <c r="A7" s="695">
        <v>2</v>
      </c>
      <c r="B7" s="125" t="s">
        <v>351</v>
      </c>
      <c r="C7" s="696">
        <v>5128477</v>
      </c>
      <c r="D7" s="148" t="s">
        <v>12</v>
      </c>
      <c r="E7" s="148" t="s">
        <v>287</v>
      </c>
      <c r="F7" s="697">
        <v>1500</v>
      </c>
      <c r="G7" s="431">
        <v>994328</v>
      </c>
      <c r="H7" s="432">
        <v>994840</v>
      </c>
      <c r="I7" s="79">
        <f>G7-H7</f>
        <v>-512</v>
      </c>
      <c r="J7" s="79">
        <f>$F7*I7</f>
        <v>-768000</v>
      </c>
      <c r="K7" s="81">
        <f>J7/1000000</f>
        <v>-0.768</v>
      </c>
      <c r="L7" s="431">
        <v>995425</v>
      </c>
      <c r="M7" s="432">
        <v>995426</v>
      </c>
      <c r="N7" s="79">
        <f>L7-M7</f>
        <v>-1</v>
      </c>
      <c r="O7" s="79">
        <f>$F7*N7</f>
        <v>-1500</v>
      </c>
      <c r="P7" s="81">
        <f>O7/1000000</f>
        <v>-0.0015</v>
      </c>
      <c r="Q7" s="176"/>
    </row>
    <row r="8" spans="1:17" s="714" customFormat="1" ht="15">
      <c r="A8" s="695">
        <v>3</v>
      </c>
      <c r="B8" s="125" t="s">
        <v>352</v>
      </c>
      <c r="C8" s="696">
        <v>4864840</v>
      </c>
      <c r="D8" s="148" t="s">
        <v>12</v>
      </c>
      <c r="E8" s="148" t="s">
        <v>287</v>
      </c>
      <c r="F8" s="697">
        <v>750</v>
      </c>
      <c r="G8" s="434">
        <v>999348</v>
      </c>
      <c r="H8" s="344">
        <v>1000000</v>
      </c>
      <c r="I8" s="518">
        <f>G8-H8</f>
        <v>-652</v>
      </c>
      <c r="J8" s="518">
        <f>$F8*I8</f>
        <v>-489000</v>
      </c>
      <c r="K8" s="758">
        <f>J8/1000000</f>
        <v>-0.489</v>
      </c>
      <c r="L8" s="434">
        <v>999331</v>
      </c>
      <c r="M8" s="344">
        <v>999998</v>
      </c>
      <c r="N8" s="518">
        <f>L8-M8</f>
        <v>-667</v>
      </c>
      <c r="O8" s="518">
        <f>$F8*N8</f>
        <v>-500250</v>
      </c>
      <c r="P8" s="758">
        <f>O8/1000000</f>
        <v>-0.50025</v>
      </c>
      <c r="Q8" s="724"/>
    </row>
    <row r="9" spans="1:17" ht="12.75">
      <c r="A9" s="100"/>
      <c r="B9" s="19"/>
      <c r="C9" s="21"/>
      <c r="D9" s="19"/>
      <c r="E9" s="19"/>
      <c r="F9" s="28"/>
      <c r="G9" s="100"/>
      <c r="H9" s="21"/>
      <c r="I9" s="19"/>
      <c r="J9" s="19"/>
      <c r="K9" s="120"/>
      <c r="L9" s="100"/>
      <c r="M9" s="21"/>
      <c r="N9" s="19"/>
      <c r="O9" s="19"/>
      <c r="P9" s="120"/>
      <c r="Q9" s="176"/>
    </row>
    <row r="10" spans="1:17" ht="12.75">
      <c r="A10" s="23"/>
      <c r="B10" s="19"/>
      <c r="C10" s="19"/>
      <c r="D10" s="19"/>
      <c r="E10" s="19"/>
      <c r="F10" s="120"/>
      <c r="G10" s="100"/>
      <c r="H10" s="21"/>
      <c r="I10" s="19"/>
      <c r="J10" s="19"/>
      <c r="K10" s="120"/>
      <c r="L10" s="100"/>
      <c r="M10" s="21"/>
      <c r="N10" s="19"/>
      <c r="O10" s="19"/>
      <c r="P10" s="120"/>
      <c r="Q10" s="176"/>
    </row>
    <row r="11" spans="1:17" ht="12.75">
      <c r="A11" s="23"/>
      <c r="B11" s="19"/>
      <c r="C11" s="19"/>
      <c r="D11" s="19"/>
      <c r="E11" s="19"/>
      <c r="F11" s="120"/>
      <c r="G11" s="100"/>
      <c r="H11" s="21"/>
      <c r="I11" s="19"/>
      <c r="J11" s="19"/>
      <c r="K11" s="120"/>
      <c r="L11" s="100"/>
      <c r="M11" s="21"/>
      <c r="N11" s="19"/>
      <c r="O11" s="19"/>
      <c r="P11" s="120"/>
      <c r="Q11" s="176"/>
    </row>
    <row r="12" spans="1:17" ht="12.75">
      <c r="A12" s="23"/>
      <c r="B12" s="19"/>
      <c r="C12" s="19"/>
      <c r="D12" s="19"/>
      <c r="E12" s="19"/>
      <c r="F12" s="120"/>
      <c r="G12" s="100"/>
      <c r="H12" s="21"/>
      <c r="I12" s="234" t="s">
        <v>326</v>
      </c>
      <c r="J12" s="19"/>
      <c r="K12" s="233">
        <f>SUM(K6:K8)</f>
        <v>-1.431</v>
      </c>
      <c r="L12" s="100"/>
      <c r="M12" s="21"/>
      <c r="N12" s="234" t="s">
        <v>326</v>
      </c>
      <c r="O12" s="19"/>
      <c r="P12" s="233">
        <f>SUM(P6:P8)</f>
        <v>-0.56475</v>
      </c>
      <c r="Q12" s="176"/>
    </row>
    <row r="13" spans="1:17" ht="12.75">
      <c r="A13" s="23"/>
      <c r="B13" s="19"/>
      <c r="C13" s="19"/>
      <c r="D13" s="19"/>
      <c r="E13" s="19"/>
      <c r="F13" s="120"/>
      <c r="G13" s="100"/>
      <c r="H13" s="21"/>
      <c r="I13" s="381"/>
      <c r="J13" s="19"/>
      <c r="K13" s="229"/>
      <c r="L13" s="100"/>
      <c r="M13" s="21"/>
      <c r="N13" s="381"/>
      <c r="O13" s="19"/>
      <c r="P13" s="229"/>
      <c r="Q13" s="176"/>
    </row>
    <row r="14" spans="1:17" ht="12.75">
      <c r="A14" s="23"/>
      <c r="B14" s="19"/>
      <c r="C14" s="19"/>
      <c r="D14" s="19"/>
      <c r="E14" s="19"/>
      <c r="F14" s="120"/>
      <c r="G14" s="100"/>
      <c r="H14" s="21"/>
      <c r="I14" s="19"/>
      <c r="J14" s="19"/>
      <c r="K14" s="120"/>
      <c r="L14" s="100"/>
      <c r="M14" s="21"/>
      <c r="N14" s="19"/>
      <c r="O14" s="19"/>
      <c r="P14" s="120"/>
      <c r="Q14" s="176"/>
    </row>
    <row r="15" spans="1:17" ht="12.75">
      <c r="A15" s="23"/>
      <c r="B15" s="144" t="s">
        <v>157</v>
      </c>
      <c r="C15" s="19"/>
      <c r="D15" s="19"/>
      <c r="E15" s="19"/>
      <c r="F15" s="120"/>
      <c r="G15" s="100"/>
      <c r="H15" s="21"/>
      <c r="I15" s="19"/>
      <c r="J15" s="19"/>
      <c r="K15" s="120"/>
      <c r="L15" s="100"/>
      <c r="M15" s="21"/>
      <c r="N15" s="19"/>
      <c r="O15" s="19"/>
      <c r="P15" s="120"/>
      <c r="Q15" s="176"/>
    </row>
    <row r="16" spans="1:17" ht="12.75">
      <c r="A16" s="133"/>
      <c r="B16" s="134" t="s">
        <v>284</v>
      </c>
      <c r="C16" s="135" t="s">
        <v>285</v>
      </c>
      <c r="D16" s="135"/>
      <c r="E16" s="136"/>
      <c r="F16" s="137"/>
      <c r="G16" s="138"/>
      <c r="H16" s="21"/>
      <c r="I16" s="19"/>
      <c r="J16" s="19"/>
      <c r="K16" s="120"/>
      <c r="L16" s="100"/>
      <c r="M16" s="21"/>
      <c r="N16" s="19"/>
      <c r="O16" s="19"/>
      <c r="P16" s="120"/>
      <c r="Q16" s="176"/>
    </row>
    <row r="17" spans="1:17" ht="15">
      <c r="A17" s="138">
        <v>1</v>
      </c>
      <c r="B17" s="139" t="s">
        <v>286</v>
      </c>
      <c r="C17" s="140">
        <v>4902509</v>
      </c>
      <c r="D17" s="141" t="s">
        <v>12</v>
      </c>
      <c r="E17" s="141" t="s">
        <v>287</v>
      </c>
      <c r="F17" s="142">
        <v>5000</v>
      </c>
      <c r="G17" s="431">
        <v>997874</v>
      </c>
      <c r="H17" s="432">
        <v>997874</v>
      </c>
      <c r="I17" s="79">
        <f>G17-H17</f>
        <v>0</v>
      </c>
      <c r="J17" s="79">
        <f>$F17*I17</f>
        <v>0</v>
      </c>
      <c r="K17" s="81">
        <f>J17/1000000</f>
        <v>0</v>
      </c>
      <c r="L17" s="431">
        <v>29432</v>
      </c>
      <c r="M17" s="432">
        <v>29836</v>
      </c>
      <c r="N17" s="79">
        <f>L17-M17</f>
        <v>-404</v>
      </c>
      <c r="O17" s="79">
        <f>$F17*N17</f>
        <v>-2020000</v>
      </c>
      <c r="P17" s="81">
        <f>O17/1000000</f>
        <v>-2.02</v>
      </c>
      <c r="Q17" s="176"/>
    </row>
    <row r="18" spans="1:17" ht="15">
      <c r="A18" s="138">
        <v>2</v>
      </c>
      <c r="B18" s="139" t="s">
        <v>288</v>
      </c>
      <c r="C18" s="140">
        <v>4902510</v>
      </c>
      <c r="D18" s="141" t="s">
        <v>12</v>
      </c>
      <c r="E18" s="141" t="s">
        <v>287</v>
      </c>
      <c r="F18" s="142">
        <v>1000</v>
      </c>
      <c r="G18" s="431">
        <v>999728</v>
      </c>
      <c r="H18" s="432">
        <v>999725</v>
      </c>
      <c r="I18" s="79">
        <f>G18-H18</f>
        <v>3</v>
      </c>
      <c r="J18" s="79">
        <f>$F18*I18</f>
        <v>3000</v>
      </c>
      <c r="K18" s="81">
        <f>J18/1000000</f>
        <v>0.003</v>
      </c>
      <c r="L18" s="431">
        <v>1151</v>
      </c>
      <c r="M18" s="432">
        <v>1638</v>
      </c>
      <c r="N18" s="79">
        <f>L18-M18</f>
        <v>-487</v>
      </c>
      <c r="O18" s="79">
        <f>$F18*N18</f>
        <v>-487000</v>
      </c>
      <c r="P18" s="81">
        <f>O18/1000000</f>
        <v>-0.487</v>
      </c>
      <c r="Q18" s="176"/>
    </row>
    <row r="19" spans="1:17" ht="15">
      <c r="A19" s="138">
        <v>3</v>
      </c>
      <c r="B19" s="139" t="s">
        <v>289</v>
      </c>
      <c r="C19" s="140">
        <v>4864947</v>
      </c>
      <c r="D19" s="141" t="s">
        <v>12</v>
      </c>
      <c r="E19" s="141" t="s">
        <v>287</v>
      </c>
      <c r="F19" s="142">
        <v>1000</v>
      </c>
      <c r="G19" s="431">
        <v>974718</v>
      </c>
      <c r="H19" s="432">
        <v>974638</v>
      </c>
      <c r="I19" s="79">
        <f>G19-H19</f>
        <v>80</v>
      </c>
      <c r="J19" s="79">
        <f>$F19*I19</f>
        <v>80000</v>
      </c>
      <c r="K19" s="81">
        <f>J19/1000000</f>
        <v>0.08</v>
      </c>
      <c r="L19" s="431">
        <v>991579</v>
      </c>
      <c r="M19" s="432">
        <v>992007</v>
      </c>
      <c r="N19" s="79">
        <f>L19-M19</f>
        <v>-428</v>
      </c>
      <c r="O19" s="79">
        <f>$F19*N19</f>
        <v>-428000</v>
      </c>
      <c r="P19" s="81">
        <f>O19/1000000</f>
        <v>-0.428</v>
      </c>
      <c r="Q19" s="677"/>
    </row>
    <row r="20" spans="1:17" ht="12.75">
      <c r="A20" s="138"/>
      <c r="B20" s="139"/>
      <c r="C20" s="140"/>
      <c r="D20" s="141"/>
      <c r="E20" s="141"/>
      <c r="F20" s="143"/>
      <c r="G20" s="154"/>
      <c r="H20" s="19"/>
      <c r="I20" s="79"/>
      <c r="J20" s="79"/>
      <c r="K20" s="81"/>
      <c r="L20" s="80"/>
      <c r="M20" s="78"/>
      <c r="N20" s="79"/>
      <c r="O20" s="79"/>
      <c r="P20" s="81"/>
      <c r="Q20" s="176"/>
    </row>
    <row r="21" spans="1:17" ht="12.75">
      <c r="A21" s="23"/>
      <c r="B21" s="19"/>
      <c r="C21" s="19"/>
      <c r="D21" s="19"/>
      <c r="E21" s="19"/>
      <c r="F21" s="120"/>
      <c r="G21" s="23"/>
      <c r="H21" s="19"/>
      <c r="I21" s="19"/>
      <c r="J21" s="19"/>
      <c r="K21" s="120"/>
      <c r="L21" s="23"/>
      <c r="M21" s="19"/>
      <c r="N21" s="19"/>
      <c r="O21" s="19"/>
      <c r="P21" s="120"/>
      <c r="Q21" s="176"/>
    </row>
    <row r="22" spans="1:17" ht="12.75">
      <c r="A22" s="23"/>
      <c r="B22" s="19"/>
      <c r="C22" s="19"/>
      <c r="D22" s="19"/>
      <c r="E22" s="19"/>
      <c r="F22" s="120"/>
      <c r="G22" s="23"/>
      <c r="H22" s="19"/>
      <c r="I22" s="19"/>
      <c r="J22" s="19"/>
      <c r="K22" s="120"/>
      <c r="L22" s="23"/>
      <c r="M22" s="19"/>
      <c r="N22" s="19"/>
      <c r="O22" s="19"/>
      <c r="P22" s="120"/>
      <c r="Q22" s="176"/>
    </row>
    <row r="23" spans="1:17" ht="12.75">
      <c r="A23" s="23"/>
      <c r="B23" s="19"/>
      <c r="C23" s="19"/>
      <c r="D23" s="19"/>
      <c r="E23" s="19"/>
      <c r="F23" s="120"/>
      <c r="G23" s="23"/>
      <c r="H23" s="19"/>
      <c r="I23" s="234" t="s">
        <v>326</v>
      </c>
      <c r="J23" s="19"/>
      <c r="K23" s="233">
        <f>SUM(K17:K19)</f>
        <v>0.083</v>
      </c>
      <c r="L23" s="23"/>
      <c r="M23" s="19"/>
      <c r="N23" s="234" t="s">
        <v>326</v>
      </c>
      <c r="O23" s="19"/>
      <c r="P23" s="233">
        <f>SUM(P17:P19)</f>
        <v>-2.935</v>
      </c>
      <c r="Q23" s="176"/>
    </row>
    <row r="24" spans="1:17" ht="13.5" thickBot="1">
      <c r="A24" s="29"/>
      <c r="B24" s="30"/>
      <c r="C24" s="30"/>
      <c r="D24" s="30"/>
      <c r="E24" s="30"/>
      <c r="F24" s="62"/>
      <c r="G24" s="29"/>
      <c r="H24" s="30"/>
      <c r="I24" s="30"/>
      <c r="J24" s="30"/>
      <c r="K24" s="62"/>
      <c r="L24" s="29"/>
      <c r="M24" s="30"/>
      <c r="N24" s="30"/>
      <c r="O24" s="30"/>
      <c r="P24" s="62"/>
      <c r="Q24" s="177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2014-05-22T05:02:47Z</cp:lastPrinted>
  <dcterms:created xsi:type="dcterms:W3CDTF">1996-10-14T23:33:28Z</dcterms:created>
  <dcterms:modified xsi:type="dcterms:W3CDTF">2014-10-22T04:59:38Z</dcterms:modified>
  <cp:category/>
  <cp:version/>
  <cp:contentType/>
  <cp:contentStatus/>
</cp:coreProperties>
</file>